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 activeTab="1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434" i="2" l="1"/>
  <c r="H433" i="2"/>
  <c r="H432" i="2"/>
  <c r="K160" i="2" l="1"/>
  <c r="J160" i="2"/>
  <c r="I160" i="2"/>
  <c r="H273" i="2" l="1"/>
  <c r="I390" i="2"/>
  <c r="K391" i="2"/>
  <c r="K390" i="2" s="1"/>
  <c r="J391" i="2"/>
  <c r="J390" i="2" s="1"/>
  <c r="I391" i="2"/>
  <c r="F390" i="2"/>
  <c r="H391" i="2"/>
  <c r="H390" i="2" s="1"/>
  <c r="G391" i="2"/>
  <c r="G390" i="2" s="1"/>
  <c r="F391" i="2"/>
  <c r="H374" i="2"/>
  <c r="K352" i="2"/>
  <c r="J352" i="2"/>
  <c r="I352" i="2"/>
  <c r="H352" i="2"/>
  <c r="G352" i="2"/>
  <c r="F352" i="2"/>
  <c r="K347" i="2"/>
  <c r="J347" i="2"/>
  <c r="I347" i="2"/>
  <c r="H347" i="2"/>
  <c r="G347" i="2"/>
  <c r="F347" i="2"/>
  <c r="H331" i="2"/>
  <c r="H282" i="2"/>
  <c r="H294" i="2"/>
  <c r="K288" i="2"/>
  <c r="J288" i="2"/>
  <c r="I288" i="2"/>
  <c r="H288" i="2"/>
  <c r="G288" i="2"/>
  <c r="F288" i="2"/>
  <c r="H160" i="2"/>
  <c r="H236" i="2"/>
  <c r="K149" i="2" l="1"/>
  <c r="K148" i="2" s="1"/>
  <c r="J149" i="2"/>
  <c r="J148" i="2" s="1"/>
  <c r="I149" i="2"/>
  <c r="I148" i="2" s="1"/>
  <c r="H149" i="2"/>
  <c r="H148" i="2" s="1"/>
  <c r="K140" i="2"/>
  <c r="J140" i="2"/>
  <c r="I140" i="2"/>
  <c r="H140" i="2"/>
  <c r="G140" i="2"/>
  <c r="F140" i="2"/>
  <c r="H117" i="2"/>
  <c r="H96" i="2"/>
  <c r="H65" i="2"/>
  <c r="H75" i="2"/>
  <c r="H9" i="2"/>
  <c r="G80" i="1" l="1"/>
  <c r="G104" i="1" l="1"/>
  <c r="G374" i="2"/>
  <c r="G304" i="2"/>
  <c r="G195" i="2"/>
  <c r="G145" i="2"/>
  <c r="G42" i="2"/>
  <c r="H13" i="2"/>
  <c r="G395" i="2"/>
  <c r="G407" i="2"/>
  <c r="G406" i="2" s="1"/>
  <c r="G361" i="2"/>
  <c r="G96" i="2" l="1"/>
  <c r="G65" i="2"/>
  <c r="G13" i="2"/>
  <c r="F31" i="1"/>
  <c r="F98" i="1"/>
  <c r="F80" i="1"/>
  <c r="F48" i="1"/>
  <c r="F102" i="1" l="1"/>
  <c r="F107" i="1" s="1"/>
  <c r="F45" i="1"/>
  <c r="F32" i="1"/>
  <c r="F12" i="1"/>
  <c r="F22" i="1"/>
  <c r="H435" i="2"/>
  <c r="G435" i="2"/>
  <c r="F435" i="2"/>
  <c r="K420" i="2"/>
  <c r="K419" i="2" s="1"/>
  <c r="K417" i="2" s="1"/>
  <c r="J420" i="2"/>
  <c r="J419" i="2" s="1"/>
  <c r="J417" i="2" s="1"/>
  <c r="I420" i="2"/>
  <c r="I419" i="2" s="1"/>
  <c r="I417" i="2" s="1"/>
  <c r="H420" i="2"/>
  <c r="H419" i="2" s="1"/>
  <c r="H417" i="2" s="1"/>
  <c r="G420" i="2"/>
  <c r="G419" i="2" s="1"/>
  <c r="G417" i="2" s="1"/>
  <c r="F420" i="2"/>
  <c r="F419" i="2" s="1"/>
  <c r="F417" i="2" s="1"/>
  <c r="K413" i="2"/>
  <c r="K412" i="2" s="1"/>
  <c r="J413" i="2"/>
  <c r="J412" i="2" s="1"/>
  <c r="I413" i="2"/>
  <c r="H413" i="2"/>
  <c r="G413" i="2"/>
  <c r="G412" i="2" s="1"/>
  <c r="F413" i="2"/>
  <c r="F412" i="2" s="1"/>
  <c r="I412" i="2"/>
  <c r="H412" i="2"/>
  <c r="K410" i="2"/>
  <c r="K409" i="2" s="1"/>
  <c r="J410" i="2"/>
  <c r="J409" i="2" s="1"/>
  <c r="I410" i="2"/>
  <c r="H410" i="2"/>
  <c r="G410" i="2"/>
  <c r="G409" i="2" s="1"/>
  <c r="F410" i="2"/>
  <c r="F409" i="2" s="1"/>
  <c r="I409" i="2"/>
  <c r="H409" i="2"/>
  <c r="K404" i="2"/>
  <c r="J404" i="2"/>
  <c r="I404" i="2"/>
  <c r="H404" i="2"/>
  <c r="G404" i="2"/>
  <c r="G401" i="2" s="1"/>
  <c r="F404" i="2"/>
  <c r="K402" i="2"/>
  <c r="J402" i="2"/>
  <c r="J401" i="2" s="1"/>
  <c r="I402" i="2"/>
  <c r="I401" i="2" s="1"/>
  <c r="H402" i="2"/>
  <c r="G402" i="2"/>
  <c r="F402" i="2"/>
  <c r="F401" i="2" s="1"/>
  <c r="K401" i="2"/>
  <c r="K395" i="2"/>
  <c r="K394" i="2" s="1"/>
  <c r="J395" i="2"/>
  <c r="J394" i="2" s="1"/>
  <c r="I395" i="2"/>
  <c r="I394" i="2" s="1"/>
  <c r="H395" i="2"/>
  <c r="H394" i="2" s="1"/>
  <c r="F395" i="2"/>
  <c r="G394" i="2"/>
  <c r="F394" i="2"/>
  <c r="K374" i="2"/>
  <c r="J374" i="2"/>
  <c r="I374" i="2"/>
  <c r="F374" i="2"/>
  <c r="K372" i="2"/>
  <c r="J372" i="2"/>
  <c r="I372" i="2"/>
  <c r="H372" i="2"/>
  <c r="G372" i="2"/>
  <c r="F372" i="2"/>
  <c r="K365" i="2"/>
  <c r="J365" i="2"/>
  <c r="I365" i="2"/>
  <c r="H365" i="2"/>
  <c r="G365" i="2"/>
  <c r="F365" i="2"/>
  <c r="K363" i="2"/>
  <c r="J363" i="2"/>
  <c r="I363" i="2"/>
  <c r="H363" i="2"/>
  <c r="G363" i="2"/>
  <c r="F363" i="2"/>
  <c r="K354" i="2"/>
  <c r="J354" i="2"/>
  <c r="I354" i="2"/>
  <c r="H354" i="2"/>
  <c r="G354" i="2"/>
  <c r="F354" i="2"/>
  <c r="K350" i="2"/>
  <c r="K349" i="2" s="1"/>
  <c r="J350" i="2"/>
  <c r="I350" i="2"/>
  <c r="H350" i="2"/>
  <c r="G350" i="2"/>
  <c r="F350" i="2"/>
  <c r="K345" i="2"/>
  <c r="K344" i="2" s="1"/>
  <c r="J345" i="2"/>
  <c r="J344" i="2" s="1"/>
  <c r="I345" i="2"/>
  <c r="I344" i="2" s="1"/>
  <c r="H345" i="2"/>
  <c r="H344" i="2" s="1"/>
  <c r="G345" i="2"/>
  <c r="G344" i="2" s="1"/>
  <c r="F345" i="2"/>
  <c r="F344" i="2" s="1"/>
  <c r="K341" i="2"/>
  <c r="J341" i="2"/>
  <c r="I341" i="2"/>
  <c r="H341" i="2"/>
  <c r="G341" i="2"/>
  <c r="F341" i="2"/>
  <c r="K339" i="2"/>
  <c r="J339" i="2"/>
  <c r="I339" i="2"/>
  <c r="H339" i="2"/>
  <c r="G339" i="2"/>
  <c r="F339" i="2"/>
  <c r="K335" i="2"/>
  <c r="J335" i="2"/>
  <c r="I335" i="2"/>
  <c r="H335" i="2"/>
  <c r="G335" i="2"/>
  <c r="F335" i="2"/>
  <c r="K331" i="2"/>
  <c r="J331" i="2"/>
  <c r="I331" i="2"/>
  <c r="G331" i="2"/>
  <c r="F331" i="2"/>
  <c r="K328" i="2"/>
  <c r="K327" i="2" s="1"/>
  <c r="J328" i="2"/>
  <c r="J327" i="2" s="1"/>
  <c r="I328" i="2"/>
  <c r="H328" i="2"/>
  <c r="H327" i="2" s="1"/>
  <c r="G328" i="2"/>
  <c r="G327" i="2" s="1"/>
  <c r="F328" i="2"/>
  <c r="F327" i="2" s="1"/>
  <c r="I327" i="2"/>
  <c r="K324" i="2"/>
  <c r="J324" i="2"/>
  <c r="I324" i="2"/>
  <c r="H324" i="2"/>
  <c r="G324" i="2"/>
  <c r="F324" i="2"/>
  <c r="K320" i="2"/>
  <c r="J320" i="2"/>
  <c r="I320" i="2"/>
  <c r="H320" i="2"/>
  <c r="G320" i="2"/>
  <c r="F320" i="2"/>
  <c r="K318" i="2"/>
  <c r="J318" i="2"/>
  <c r="I318" i="2"/>
  <c r="H318" i="2"/>
  <c r="G318" i="2"/>
  <c r="F318" i="2"/>
  <c r="K316" i="2"/>
  <c r="J316" i="2"/>
  <c r="I316" i="2"/>
  <c r="H316" i="2"/>
  <c r="G316" i="2"/>
  <c r="F316" i="2"/>
  <c r="K307" i="2"/>
  <c r="J307" i="2"/>
  <c r="I307" i="2"/>
  <c r="H307" i="2"/>
  <c r="G307" i="2"/>
  <c r="F307" i="2"/>
  <c r="K304" i="2"/>
  <c r="J304" i="2"/>
  <c r="I304" i="2"/>
  <c r="H304" i="2"/>
  <c r="F304" i="2"/>
  <c r="K301" i="2"/>
  <c r="J301" i="2"/>
  <c r="I301" i="2"/>
  <c r="H301" i="2"/>
  <c r="G301" i="2"/>
  <c r="F301" i="2"/>
  <c r="K294" i="2"/>
  <c r="J294" i="2"/>
  <c r="I294" i="2"/>
  <c r="G294" i="2"/>
  <c r="F294" i="2"/>
  <c r="K292" i="2"/>
  <c r="J292" i="2"/>
  <c r="I292" i="2"/>
  <c r="H292" i="2"/>
  <c r="G292" i="2"/>
  <c r="F292" i="2"/>
  <c r="K290" i="2"/>
  <c r="J290" i="2"/>
  <c r="I290" i="2"/>
  <c r="H290" i="2"/>
  <c r="G290" i="2"/>
  <c r="F290" i="2"/>
  <c r="K282" i="2"/>
  <c r="J282" i="2"/>
  <c r="I282" i="2"/>
  <c r="G282" i="2"/>
  <c r="F282" i="2"/>
  <c r="K279" i="2"/>
  <c r="J279" i="2"/>
  <c r="I279" i="2"/>
  <c r="H279" i="2"/>
  <c r="G279" i="2"/>
  <c r="F279" i="2"/>
  <c r="K276" i="2"/>
  <c r="J276" i="2"/>
  <c r="I276" i="2"/>
  <c r="H276" i="2"/>
  <c r="G276" i="2"/>
  <c r="K273" i="2"/>
  <c r="J273" i="2"/>
  <c r="I273" i="2"/>
  <c r="G273" i="2"/>
  <c r="K270" i="2"/>
  <c r="J270" i="2"/>
  <c r="I270" i="2"/>
  <c r="H270" i="2"/>
  <c r="G270" i="2"/>
  <c r="F270" i="2"/>
  <c r="K264" i="2"/>
  <c r="J264" i="2"/>
  <c r="J263" i="2" s="1"/>
  <c r="I264" i="2"/>
  <c r="H264" i="2"/>
  <c r="G264" i="2"/>
  <c r="F264" i="2"/>
  <c r="K261" i="2"/>
  <c r="K260" i="2" s="1"/>
  <c r="J261" i="2"/>
  <c r="J260" i="2" s="1"/>
  <c r="I261" i="2"/>
  <c r="I260" i="2" s="1"/>
  <c r="H261" i="2"/>
  <c r="H260" i="2" s="1"/>
  <c r="G261" i="2"/>
  <c r="G260" i="2" s="1"/>
  <c r="F261" i="2"/>
  <c r="F260" i="2" s="1"/>
  <c r="K258" i="2"/>
  <c r="J258" i="2"/>
  <c r="I258" i="2"/>
  <c r="H258" i="2"/>
  <c r="G258" i="2"/>
  <c r="F258" i="2"/>
  <c r="K245" i="2"/>
  <c r="J245" i="2"/>
  <c r="I245" i="2"/>
  <c r="H245" i="2"/>
  <c r="G245" i="2"/>
  <c r="F245" i="2"/>
  <c r="K243" i="2"/>
  <c r="J243" i="2"/>
  <c r="I243" i="2"/>
  <c r="H243" i="2"/>
  <c r="G243" i="2"/>
  <c r="F243" i="2"/>
  <c r="K236" i="2"/>
  <c r="J236" i="2"/>
  <c r="I236" i="2"/>
  <c r="G236" i="2"/>
  <c r="F236" i="2"/>
  <c r="K214" i="2"/>
  <c r="J214" i="2"/>
  <c r="I214" i="2"/>
  <c r="H214" i="2"/>
  <c r="G214" i="2"/>
  <c r="F214" i="2"/>
  <c r="K201" i="2"/>
  <c r="J201" i="2"/>
  <c r="I201" i="2"/>
  <c r="H201" i="2"/>
  <c r="G201" i="2"/>
  <c r="F201" i="2"/>
  <c r="K195" i="2"/>
  <c r="J195" i="2"/>
  <c r="I195" i="2"/>
  <c r="H195" i="2"/>
  <c r="F195" i="2"/>
  <c r="K193" i="2"/>
  <c r="J193" i="2"/>
  <c r="I193" i="2"/>
  <c r="H193" i="2"/>
  <c r="G193" i="2"/>
  <c r="F193" i="2"/>
  <c r="G160" i="2"/>
  <c r="F160" i="2"/>
  <c r="K152" i="2"/>
  <c r="J152" i="2"/>
  <c r="I152" i="2"/>
  <c r="H152" i="2"/>
  <c r="G152" i="2"/>
  <c r="F152" i="2"/>
  <c r="K145" i="2"/>
  <c r="J145" i="2"/>
  <c r="I145" i="2"/>
  <c r="H145" i="2"/>
  <c r="F145" i="2"/>
  <c r="K143" i="2"/>
  <c r="J143" i="2"/>
  <c r="I143" i="2"/>
  <c r="I142" i="2" s="1"/>
  <c r="H143" i="2"/>
  <c r="G143" i="2"/>
  <c r="G142" i="2" s="1"/>
  <c r="F143" i="2"/>
  <c r="J142" i="2"/>
  <c r="K138" i="2"/>
  <c r="J138" i="2"/>
  <c r="I138" i="2"/>
  <c r="H138" i="2"/>
  <c r="G138" i="2"/>
  <c r="F138" i="2"/>
  <c r="K136" i="2"/>
  <c r="J136" i="2"/>
  <c r="J133" i="2" s="1"/>
  <c r="I136" i="2"/>
  <c r="H136" i="2"/>
  <c r="G136" i="2"/>
  <c r="F136" i="2"/>
  <c r="K134" i="2"/>
  <c r="J134" i="2"/>
  <c r="I134" i="2"/>
  <c r="H134" i="2"/>
  <c r="H133" i="2" s="1"/>
  <c r="G134" i="2"/>
  <c r="F134" i="2"/>
  <c r="K131" i="2"/>
  <c r="J131" i="2"/>
  <c r="I131" i="2"/>
  <c r="H131" i="2"/>
  <c r="G131" i="2"/>
  <c r="F131" i="2"/>
  <c r="K129" i="2"/>
  <c r="J129" i="2"/>
  <c r="I129" i="2"/>
  <c r="H129" i="2"/>
  <c r="G129" i="2"/>
  <c r="F129" i="2"/>
  <c r="K123" i="2"/>
  <c r="J123" i="2"/>
  <c r="I123" i="2"/>
  <c r="H123" i="2"/>
  <c r="G123" i="2"/>
  <c r="F123" i="2"/>
  <c r="K121" i="2"/>
  <c r="J121" i="2"/>
  <c r="I121" i="2"/>
  <c r="H121" i="2"/>
  <c r="G121" i="2"/>
  <c r="F121" i="2"/>
  <c r="K117" i="2"/>
  <c r="J117" i="2"/>
  <c r="I117" i="2"/>
  <c r="G117" i="2"/>
  <c r="F117" i="2"/>
  <c r="K114" i="2"/>
  <c r="J114" i="2"/>
  <c r="I114" i="2"/>
  <c r="H114" i="2"/>
  <c r="G114" i="2"/>
  <c r="F114" i="2"/>
  <c r="K105" i="2"/>
  <c r="J105" i="2"/>
  <c r="I105" i="2"/>
  <c r="H105" i="2"/>
  <c r="G105" i="2"/>
  <c r="F105" i="2"/>
  <c r="J102" i="2"/>
  <c r="J101" i="2" s="1"/>
  <c r="K102" i="2"/>
  <c r="I102" i="2"/>
  <c r="I101" i="2" s="1"/>
  <c r="H102" i="2"/>
  <c r="H101" i="2" s="1"/>
  <c r="G102" i="2"/>
  <c r="F102" i="2"/>
  <c r="F101" i="2" s="1"/>
  <c r="K101" i="2"/>
  <c r="G101" i="2"/>
  <c r="K96" i="2"/>
  <c r="J96" i="2"/>
  <c r="I96" i="2"/>
  <c r="F96" i="2"/>
  <c r="J75" i="2"/>
  <c r="K75" i="2"/>
  <c r="I75" i="2"/>
  <c r="G75" i="2"/>
  <c r="F75" i="2"/>
  <c r="K70" i="2"/>
  <c r="J70" i="2"/>
  <c r="I70" i="2"/>
  <c r="H70" i="2"/>
  <c r="G70" i="2"/>
  <c r="F70" i="2"/>
  <c r="K65" i="2"/>
  <c r="J65" i="2"/>
  <c r="I65" i="2"/>
  <c r="F65" i="2"/>
  <c r="K43" i="2"/>
  <c r="J43" i="2"/>
  <c r="J42" i="2" s="1"/>
  <c r="I42" i="2"/>
  <c r="H42" i="2"/>
  <c r="F42" i="2"/>
  <c r="I34" i="2"/>
  <c r="H34" i="2"/>
  <c r="G34" i="2"/>
  <c r="F34" i="2"/>
  <c r="K32" i="2"/>
  <c r="J32" i="2"/>
  <c r="I32" i="2"/>
  <c r="H32" i="2"/>
  <c r="G32" i="2"/>
  <c r="K26" i="2"/>
  <c r="K24" i="2"/>
  <c r="K22" i="2"/>
  <c r="K20" i="2"/>
  <c r="K18" i="2"/>
  <c r="K17" i="2"/>
  <c r="K14" i="2"/>
  <c r="I13" i="2"/>
  <c r="K9" i="2"/>
  <c r="J9" i="2"/>
  <c r="I9" i="2"/>
  <c r="G9" i="2"/>
  <c r="E117" i="1"/>
  <c r="J104" i="1"/>
  <c r="I104" i="1"/>
  <c r="H104" i="1"/>
  <c r="J98" i="1"/>
  <c r="I98" i="1"/>
  <c r="H98" i="1"/>
  <c r="G98" i="1"/>
  <c r="J80" i="1"/>
  <c r="I80" i="1"/>
  <c r="I102" i="1" s="1"/>
  <c r="H80" i="1"/>
  <c r="J77" i="1"/>
  <c r="I77" i="1"/>
  <c r="H77" i="1"/>
  <c r="G77" i="1"/>
  <c r="G76" i="1" s="1"/>
  <c r="J76" i="1"/>
  <c r="I76" i="1"/>
  <c r="H76" i="1"/>
  <c r="J74" i="1"/>
  <c r="I74" i="1"/>
  <c r="H74" i="1"/>
  <c r="G74" i="1"/>
  <c r="J72" i="1"/>
  <c r="I72" i="1"/>
  <c r="H72" i="1"/>
  <c r="G72" i="1"/>
  <c r="J70" i="1"/>
  <c r="I70" i="1"/>
  <c r="H70" i="1"/>
  <c r="G70" i="1"/>
  <c r="J48" i="1"/>
  <c r="I48" i="1"/>
  <c r="H48" i="1"/>
  <c r="G48" i="1"/>
  <c r="J45" i="1"/>
  <c r="I45" i="1"/>
  <c r="H45" i="1"/>
  <c r="G45" i="1"/>
  <c r="J32" i="1"/>
  <c r="I32" i="1"/>
  <c r="H32" i="1"/>
  <c r="G32" i="1"/>
  <c r="J29" i="1"/>
  <c r="I29" i="1"/>
  <c r="H29" i="1"/>
  <c r="G29" i="1"/>
  <c r="J22" i="1"/>
  <c r="I22" i="1"/>
  <c r="H22" i="1"/>
  <c r="G22" i="1"/>
  <c r="J15" i="1"/>
  <c r="J12" i="1" s="1"/>
  <c r="I15" i="1"/>
  <c r="H15" i="1"/>
  <c r="G15" i="1"/>
  <c r="J13" i="1"/>
  <c r="I13" i="1"/>
  <c r="H13" i="1"/>
  <c r="H12" i="1" s="1"/>
  <c r="G13" i="1"/>
  <c r="I12" i="1"/>
  <c r="I107" i="1" l="1"/>
  <c r="J102" i="1"/>
  <c r="J107" i="1" s="1"/>
  <c r="K263" i="2"/>
  <c r="G128" i="2"/>
  <c r="K133" i="2"/>
  <c r="I263" i="2"/>
  <c r="I133" i="2"/>
  <c r="K128" i="2"/>
  <c r="I128" i="2"/>
  <c r="H349" i="2"/>
  <c r="H263" i="2"/>
  <c r="I272" i="2"/>
  <c r="K303" i="2"/>
  <c r="K142" i="2"/>
  <c r="H272" i="2"/>
  <c r="J330" i="2"/>
  <c r="F330" i="2"/>
  <c r="H303" i="2"/>
  <c r="I303" i="2"/>
  <c r="H278" i="2"/>
  <c r="J278" i="2"/>
  <c r="I278" i="2"/>
  <c r="F278" i="2"/>
  <c r="H128" i="2"/>
  <c r="F133" i="2"/>
  <c r="F263" i="2"/>
  <c r="K330" i="2"/>
  <c r="I330" i="2"/>
  <c r="K42" i="2"/>
  <c r="F104" i="2"/>
  <c r="F142" i="2"/>
  <c r="J272" i="2"/>
  <c r="I104" i="2"/>
  <c r="F128" i="2"/>
  <c r="J128" i="2"/>
  <c r="G133" i="2"/>
  <c r="F303" i="2"/>
  <c r="H401" i="2"/>
  <c r="H388" i="2" s="1"/>
  <c r="F388" i="2"/>
  <c r="G272" i="2"/>
  <c r="K272" i="2"/>
  <c r="G104" i="2"/>
  <c r="K278" i="2"/>
  <c r="J303" i="2"/>
  <c r="H330" i="2"/>
  <c r="G349" i="2"/>
  <c r="I151" i="2"/>
  <c r="J151" i="2"/>
  <c r="H151" i="2"/>
  <c r="F151" i="2"/>
  <c r="G151" i="2"/>
  <c r="G8" i="2"/>
  <c r="H142" i="2"/>
  <c r="J104" i="2"/>
  <c r="K104" i="2"/>
  <c r="H104" i="2"/>
  <c r="H31" i="1"/>
  <c r="H102" i="1"/>
  <c r="H107" i="1" s="1"/>
  <c r="G31" i="1"/>
  <c r="G12" i="1"/>
  <c r="G388" i="2"/>
  <c r="J349" i="2"/>
  <c r="I349" i="2"/>
  <c r="F349" i="2"/>
  <c r="G330" i="2"/>
  <c r="G303" i="2"/>
  <c r="G278" i="2"/>
  <c r="G263" i="2"/>
  <c r="I8" i="2"/>
  <c r="J34" i="2"/>
  <c r="K34" i="2"/>
  <c r="K13" i="2"/>
  <c r="J13" i="2"/>
  <c r="I388" i="2"/>
  <c r="F379" i="2" l="1"/>
  <c r="F386" i="2" s="1"/>
  <c r="F423" i="2" s="1"/>
  <c r="J8" i="2"/>
  <c r="J379" i="2" s="1"/>
  <c r="J386" i="2" s="1"/>
  <c r="J423" i="2" s="1"/>
  <c r="K8" i="2"/>
  <c r="G379" i="2"/>
  <c r="G386" i="2" s="1"/>
  <c r="G423" i="2" s="1"/>
  <c r="I379" i="2"/>
  <c r="I386" i="2" s="1"/>
  <c r="I423" i="2" s="1"/>
  <c r="G102" i="1"/>
  <c r="G107" i="1" s="1"/>
  <c r="H8" i="2"/>
  <c r="H379" i="2" s="1"/>
  <c r="H386" i="2" s="1"/>
  <c r="H423" i="2" s="1"/>
  <c r="K151" i="2"/>
  <c r="K379" i="2" s="1"/>
  <c r="K386" i="2" s="1"/>
  <c r="K423" i="2" s="1"/>
</calcChain>
</file>

<file path=xl/sharedStrings.xml><?xml version="1.0" encoding="utf-8"?>
<sst xmlns="http://schemas.openxmlformats.org/spreadsheetml/2006/main" count="638" uniqueCount="495">
  <si>
    <t>ROZPOČET</t>
  </si>
  <si>
    <t xml:space="preserve">OBCE JASTRABÁ, ZŠ s MŠ, ŠJ, ŠKD </t>
  </si>
  <si>
    <t>Položka</t>
  </si>
  <si>
    <t xml:space="preserve">Kód zdroja </t>
  </si>
  <si>
    <t>Názov</t>
  </si>
  <si>
    <t>Návrh rozpočtu rok 2016</t>
  </si>
  <si>
    <t>Návrh rozpočtu rok 2017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</si>
  <si>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</si>
  <si>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</si>
  <si>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</si>
  <si>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</si>
  <si>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</si>
  <si>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</si>
  <si>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</si>
  <si>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</si>
  <si>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</si>
  <si>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</si>
  <si>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Z bytov a nebytových priestorov FO</t>
  </si>
  <si>
    <t>Dane za tovary a služby</t>
  </si>
  <si>
    <t>Dane za špeciálne služby</t>
  </si>
  <si>
    <t>Za psa</t>
  </si>
  <si>
    <t>Za komunál. odpad FO</t>
  </si>
  <si>
    <t>Za komunál. odpad PO</t>
  </si>
  <si>
    <t>za nevýherné hracie prístroje</t>
  </si>
  <si>
    <t xml:space="preserve">za predajné automaty </t>
  </si>
  <si>
    <t>Dane z použ. tovarov a povol. na výkon činn.</t>
  </si>
  <si>
    <t>Za dobývací priestor</t>
  </si>
  <si>
    <t>N E D A Ň O V É   P R Í J M Y</t>
  </si>
  <si>
    <t>Príjmy z vlastníctva majetku</t>
  </si>
  <si>
    <t>Nájom z pozemkov-SSE</t>
  </si>
  <si>
    <t>Nájom z pozemkov-Agro</t>
  </si>
  <si>
    <t>Nájom z pozemkov-(pri bývalom Pressobare)</t>
  </si>
  <si>
    <t>Nájom - za poľovnícky revír</t>
  </si>
  <si>
    <t xml:space="preserve">Nájom - za nebyt.priestory - sála, kuchynka KD </t>
  </si>
  <si>
    <t xml:space="preserve">Nájom - za nebytové priestory - Gregor </t>
  </si>
  <si>
    <t>Nájom - za nebytové priestory - BAZOKOV</t>
  </si>
  <si>
    <t>Nájom - za nebytové priestory - Telekomunikácie</t>
  </si>
  <si>
    <t>Nájom - za bytové priestory - byt -polyf.dom</t>
  </si>
  <si>
    <t>Nájom - za bytové priestory - školská bytovka</t>
  </si>
  <si>
    <t>Nájom - za nebyt. priestory - (bývalý Pressobar)</t>
  </si>
  <si>
    <t>Administratívne poplatky</t>
  </si>
  <si>
    <t>Správne poplatky</t>
  </si>
  <si>
    <t>Za porušenie predpisov</t>
  </si>
  <si>
    <t>Poplatky a platby z náhod.predaja a služieb</t>
  </si>
  <si>
    <t>Za použitie PV-3S</t>
  </si>
  <si>
    <t>Za separovaný zber - Envipak</t>
  </si>
  <si>
    <t>Za relácie v miestnom rozhlase</t>
  </si>
  <si>
    <t>Za kopírovacie práce</t>
  </si>
  <si>
    <t>Za elek. ver. osvetlenie - ŽSR</t>
  </si>
  <si>
    <t>Za elek., vodu - DS</t>
  </si>
  <si>
    <t>Cintorínske poplatky</t>
  </si>
  <si>
    <t>Za hrobové miesta (na 10 rokov)</t>
  </si>
  <si>
    <t>Za použitie traktora, vlečky</t>
  </si>
  <si>
    <t xml:space="preserve">Za požitie Lada Niva </t>
  </si>
  <si>
    <t>Za drevo</t>
  </si>
  <si>
    <t>Za spotrebu el. energie - Bazokov</t>
  </si>
  <si>
    <t>za spotrebu vody</t>
  </si>
  <si>
    <t xml:space="preserve">za odpadové nádoby </t>
  </si>
  <si>
    <t>z recyklačného fondu</t>
  </si>
  <si>
    <t>za použitie vlečky</t>
  </si>
  <si>
    <t>za železo</t>
  </si>
  <si>
    <t>Ďalšie administratívne poplatky a iné popl.</t>
  </si>
  <si>
    <t>za znečisťovanie ovzdušia</t>
  </si>
  <si>
    <t>Úroky z domácich vkladov</t>
  </si>
  <si>
    <t xml:space="preserve">Z vkladov - úroky </t>
  </si>
  <si>
    <t xml:space="preserve">Iné nedaňové príjmy </t>
  </si>
  <si>
    <t>z dobropisov-preplatky SSE</t>
  </si>
  <si>
    <t>KAPITÁLOVÉ PRÍJMY</t>
  </si>
  <si>
    <t>Príjem z predaja pozemkov a nehmot. aktív</t>
  </si>
  <si>
    <t>z predaja kapitál. aktív</t>
  </si>
  <si>
    <t>Z predaja pozemkov</t>
  </si>
  <si>
    <t>GRANTY A TRANSFERY</t>
  </si>
  <si>
    <t>prenes.výkon št.spr.REGOB</t>
  </si>
  <si>
    <t>ÚPSVaR - dotácie na stravu</t>
  </si>
  <si>
    <t>ÚPSVaR - dotácie na školské potreby</t>
  </si>
  <si>
    <t>prenes.výkon št.spr.OÚ ŽP</t>
  </si>
  <si>
    <t>MDVaRR SR-na cestnú infraštruktúru</t>
  </si>
  <si>
    <t>ÚPSVaR - AČ</t>
  </si>
  <si>
    <t>ÚPSVaR- § 50 j (D. Struhár)</t>
  </si>
  <si>
    <t>MV SR - na voľby</t>
  </si>
  <si>
    <t>ÚPSVaR-RP</t>
  </si>
  <si>
    <t xml:space="preserve">ostatné </t>
  </si>
  <si>
    <t>FINANČNÉ OPERÁCIE</t>
  </si>
  <si>
    <t>RF obce</t>
  </si>
  <si>
    <t>NFV splátky (M.Bartošová)</t>
  </si>
  <si>
    <t>PRÍJMY   S P O L U (100, 200, 300, 400)</t>
  </si>
  <si>
    <t>Prenesený výkon št. správy - školstvo</t>
  </si>
  <si>
    <t>Zo štátneho rozpočtu</t>
  </si>
  <si>
    <t>PRÍJMY OBEC + PRENES. VÝKON ŠK.   S P O L U</t>
  </si>
  <si>
    <t>Predpokladané vlastné príjmy ZŠ s MŠ Jastrabá</t>
  </si>
  <si>
    <t>rok 2015</t>
  </si>
  <si>
    <t>Režijné náklady ŠJ za zamestnancov</t>
  </si>
  <si>
    <t>Režijné náklady ŠJ- cudzí stravníci</t>
  </si>
  <si>
    <t>Nájomné za prenájom priestorov</t>
  </si>
  <si>
    <t>Poplatky od rodičov - ŠKD</t>
  </si>
  <si>
    <t>Poplatky od rodičov - MŠ</t>
  </si>
  <si>
    <t>SPOLU VLASTNÉ PRÍJMY ZŠ s MŠ</t>
  </si>
  <si>
    <t>PRÍJMY SPOLU OBEC + RO na rok 2015</t>
  </si>
  <si>
    <t>Odd.</t>
  </si>
  <si>
    <t>Položky</t>
  </si>
  <si>
    <t>Kód zdroja</t>
  </si>
  <si>
    <t>V  Ý  D  A  V  K  Y</t>
  </si>
  <si>
    <t>01.1.1.6</t>
  </si>
  <si>
    <t>OBCE</t>
  </si>
  <si>
    <t>Mzdy a platy</t>
  </si>
  <si>
    <t>Tarifný plat</t>
  </si>
  <si>
    <t>Tarifný plat-PK (REGOB,ŽP,CDaPK)</t>
  </si>
  <si>
    <t>Odmeny</t>
  </si>
  <si>
    <t>Poistné a príspevok do poisťovní</t>
  </si>
  <si>
    <t>Poistné do VŠZP</t>
  </si>
  <si>
    <t>Poistné do ostatných zdravot.poisťovní - PK</t>
  </si>
  <si>
    <t>Poistné do ostatných zdravot.poisťovní</t>
  </si>
  <si>
    <t>Na nemocenské poistenie</t>
  </si>
  <si>
    <t>Na nemocenské poistenie - PK</t>
  </si>
  <si>
    <t>Na starobné poistenie</t>
  </si>
  <si>
    <t>Na starobné poistenie - PK</t>
  </si>
  <si>
    <t>Na úrazové poistenie</t>
  </si>
  <si>
    <t>Na úrazové poistenie - PK</t>
  </si>
  <si>
    <t>Na invalidné poistenie</t>
  </si>
  <si>
    <t>Na invalidné poistenie - PK</t>
  </si>
  <si>
    <t>Na poistenie v nezamestnanosti</t>
  </si>
  <si>
    <t>Na poistenie v nezamestnanosti - PK</t>
  </si>
  <si>
    <t>na garančné poistenie</t>
  </si>
  <si>
    <t>Poistenie do rezervného fondu</t>
  </si>
  <si>
    <t>Poistenie do rezervného fondu - PK</t>
  </si>
  <si>
    <t>Tovary a služby</t>
  </si>
  <si>
    <t>Cestovné náhrady</t>
  </si>
  <si>
    <t>Energia, vodné, komunikácie</t>
  </si>
  <si>
    <t>632001-1</t>
  </si>
  <si>
    <t>Elektrická energia - garáž</t>
  </si>
  <si>
    <t>vodné, stočné č. 130</t>
  </si>
  <si>
    <t>632003-1</t>
  </si>
  <si>
    <t xml:space="preserve">Poštové a telekom. služby-telefón </t>
  </si>
  <si>
    <t>632003-2</t>
  </si>
  <si>
    <t xml:space="preserve">Poštové a telekom. služby-poštovné </t>
  </si>
  <si>
    <t>Komunikač.infraštruktúra - internet</t>
  </si>
  <si>
    <t xml:space="preserve">Materiál </t>
  </si>
  <si>
    <t>telekomunikačná technika</t>
  </si>
  <si>
    <t>Nákup - sporák, drez (do kuchynky)</t>
  </si>
  <si>
    <t xml:space="preserve">Materiál-náhradné diely-kosačka </t>
  </si>
  <si>
    <t>Materiál-štiepkovačka</t>
  </si>
  <si>
    <t>materiál-kosačka za trakor</t>
  </si>
  <si>
    <t>preúčtovanie materiál</t>
  </si>
  <si>
    <t>materiál-obecný byt</t>
  </si>
  <si>
    <t xml:space="preserve">Materiál-náhradné diely-píla  </t>
  </si>
  <si>
    <t>Všeobecný materiál-čistiace prostriedky</t>
  </si>
  <si>
    <t>Materiál - PK (REGOB,ŽP,CDaPK)</t>
  </si>
  <si>
    <t>Všeobecný materiál-kancel.potreby, toner</t>
  </si>
  <si>
    <t>Všeobecný materiál-ostatné</t>
  </si>
  <si>
    <t>Hasiace prístroje</t>
  </si>
  <si>
    <t>Knihy, časopisy, noviny (zákony, PP)</t>
  </si>
  <si>
    <t>1161-62</t>
  </si>
  <si>
    <t>Pracovné odevy,obuv a prac.pomôc.</t>
  </si>
  <si>
    <t>Softvér - licencie</t>
  </si>
  <si>
    <t>Webová aplikácia-kataster (Geosense geoportal)</t>
  </si>
  <si>
    <t>Reprezentačné</t>
  </si>
  <si>
    <t xml:space="preserve">Komunikač. infraštruktúra </t>
  </si>
  <si>
    <t>Dopravné</t>
  </si>
  <si>
    <t>Palivo, mazivá, oleje-píla</t>
  </si>
  <si>
    <t>Palivo, mazivá, oleje - centrála</t>
  </si>
  <si>
    <t xml:space="preserve">Rutinná a štandardná údržba </t>
  </si>
  <si>
    <t>oprava-kosačka</t>
  </si>
  <si>
    <t>oprava-píla</t>
  </si>
  <si>
    <t xml:space="preserve">Výpočtovej techniky </t>
  </si>
  <si>
    <t>Softvéru -  ošetrenie SW</t>
  </si>
  <si>
    <t>Služby</t>
  </si>
  <si>
    <t>Školenie, kurzy, sem., porad</t>
  </si>
  <si>
    <t>Propag., reklama a inzercia</t>
  </si>
  <si>
    <t>Všeobecné služby-rozbor vody</t>
  </si>
  <si>
    <t>Všeobecné služby-za činnosť OLH</t>
  </si>
  <si>
    <t>Všeobecné služby-FPÚaO Školská</t>
  </si>
  <si>
    <t>Všeobecné služby-školský byt</t>
  </si>
  <si>
    <t xml:space="preserve">Špeciálne služby-audit, geometr. plány </t>
  </si>
  <si>
    <t>Poplatky a odvody -odplata str.lístky, Slovgram</t>
  </si>
  <si>
    <t>Stravovanie</t>
  </si>
  <si>
    <t>Poistné</t>
  </si>
  <si>
    <t xml:space="preserve">Prídel do sociálneho fondu </t>
  </si>
  <si>
    <t xml:space="preserve">Kolkové známky </t>
  </si>
  <si>
    <t>Odmeny poslancom OcZ</t>
  </si>
  <si>
    <t>Dohody (upratovačka, pranie, stavebný úrad)</t>
  </si>
  <si>
    <t>Transfery jednotlivcom a nezisk.pr.osobám</t>
  </si>
  <si>
    <t>Na členské príspevky - ZMOS, žiarsko, kremnicko</t>
  </si>
  <si>
    <t>Príspevok pri narodení dieťaťa</t>
  </si>
  <si>
    <t>Príspevok pre dieťa (pri nástupe do školy)</t>
  </si>
  <si>
    <t>01.1.2</t>
  </si>
  <si>
    <t>FINANČNÁ  A  ROZPOČT.  OBLASŤ</t>
  </si>
  <si>
    <t xml:space="preserve">Služby </t>
  </si>
  <si>
    <t>Poplatky bankám, odvody</t>
  </si>
  <si>
    <t>01.6.0.</t>
  </si>
  <si>
    <t>VŠEOBECNÉ VEREJNÉ SLUŽBY</t>
  </si>
  <si>
    <t>Poistné do VšZP</t>
  </si>
  <si>
    <t>Poistné do ostatných zdravot. poisťovní</t>
  </si>
  <si>
    <t>energie - voľby</t>
  </si>
  <si>
    <t>poštové a telekom. služby - voľby</t>
  </si>
  <si>
    <t>Materiál - voľby</t>
  </si>
  <si>
    <t>Reprezentačné - voľby</t>
  </si>
  <si>
    <t>preprav.a prenáj.dopr. prostried.-voľby</t>
  </si>
  <si>
    <t>cestovné náhrady - voľby</t>
  </si>
  <si>
    <t>stravovanie - voľby</t>
  </si>
  <si>
    <t>odmeny a príspevky - voľby</t>
  </si>
  <si>
    <t>odmeny zamestn.mimo prac.pomeru - voľby</t>
  </si>
  <si>
    <t>0.3.2.0</t>
  </si>
  <si>
    <t>P O Ž I A R N A   O C H R A N A</t>
  </si>
  <si>
    <t>Materiál</t>
  </si>
  <si>
    <t>Všeobecný materiál</t>
  </si>
  <si>
    <t>Servis, údržba</t>
  </si>
  <si>
    <t>04.5.1.3</t>
  </si>
  <si>
    <t>SPRÁVA A ÚDRŽBA CIEST</t>
  </si>
  <si>
    <t>elektrická energia</t>
  </si>
  <si>
    <t>Rutinná a štandardná údržba</t>
  </si>
  <si>
    <t>Údržba miestnych komunikácií</t>
  </si>
  <si>
    <t>05.1.0</t>
  </si>
  <si>
    <t>N A K L A D A N I E   S   O D P A D M I</t>
  </si>
  <si>
    <t xml:space="preserve">Vš. materiál - vrecia na separ. odpad </t>
  </si>
  <si>
    <t>637004-1</t>
  </si>
  <si>
    <t xml:space="preserve">Odvoz odpadu </t>
  </si>
  <si>
    <t>637004-2</t>
  </si>
  <si>
    <t>Odvoz odpadu (kontajnery)</t>
  </si>
  <si>
    <t>06.2.0</t>
  </si>
  <si>
    <t>R O Z V O J   O B C I</t>
  </si>
  <si>
    <t xml:space="preserve">Odmeny </t>
  </si>
  <si>
    <t>Poistné VšZP</t>
  </si>
  <si>
    <t>Na garančné poistenie</t>
  </si>
  <si>
    <t>Energia, voda a komunikácie</t>
  </si>
  <si>
    <t>Elektrická energia - dielne</t>
  </si>
  <si>
    <t>Elektrická energia - polyfunk.dom</t>
  </si>
  <si>
    <t>632002-2</t>
  </si>
  <si>
    <t>Vodné - poľnohospodárska budova</t>
  </si>
  <si>
    <t>632002-3</t>
  </si>
  <si>
    <t>632002-4</t>
  </si>
  <si>
    <t>Vodné - č. 130</t>
  </si>
  <si>
    <t>interiérové vybavenie</t>
  </si>
  <si>
    <t>Prev.materiál, náhr.diely, prac. náradie</t>
  </si>
  <si>
    <t xml:space="preserve">Všeobec.materiál </t>
  </si>
  <si>
    <t>Všeobec.materiál - polyfunkč. dom</t>
  </si>
  <si>
    <t>Špeciálny materiál - fľaše na zváranie</t>
  </si>
  <si>
    <t>Potraviny</t>
  </si>
  <si>
    <t>Uhlie</t>
  </si>
  <si>
    <t>PHM, mazivá, oleje, špec. kv. - PV-3S</t>
  </si>
  <si>
    <t>PHM, mazivá, oleje, špec.kvap.- traktor</t>
  </si>
  <si>
    <t>PHM, mazivá, oleje, špec.kvap.- Niva</t>
  </si>
  <si>
    <t>PHM, mazivá, oleje, špec.kvap.- štiepkovačka</t>
  </si>
  <si>
    <t>PHM, mazivá, oleje, špec.kvap.- kosačka traktor</t>
  </si>
  <si>
    <t>Doprava materiálu, STK, EK</t>
  </si>
  <si>
    <t>Servis, údržba, opravy  - PV-3S</t>
  </si>
  <si>
    <t>Servis, údržba, opravy  - traktor</t>
  </si>
  <si>
    <t>Servis, údržba, opravy  - niva</t>
  </si>
  <si>
    <t>Servis, údržba, opravy  - príves</t>
  </si>
  <si>
    <t>Servis, údržba, opravy - štiepkovačka</t>
  </si>
  <si>
    <t>Servis, údržba, opravy - rozbrusovačka</t>
  </si>
  <si>
    <t>Servis, údržba, opravy - kosačka veľká</t>
  </si>
  <si>
    <t>Zmluvné poistenie PV-3S</t>
  </si>
  <si>
    <t>Zmluvné poistenie traktor</t>
  </si>
  <si>
    <t>Zmluvné poistenie Niva</t>
  </si>
  <si>
    <t>Zmluvné poistenie príves</t>
  </si>
  <si>
    <t xml:space="preserve">Prenájom doprav. prostriedkov </t>
  </si>
  <si>
    <t>Karty, známky, poplatky - mýto</t>
  </si>
  <si>
    <t>oprava zastávky</t>
  </si>
  <si>
    <t>oprava lavičiek</t>
  </si>
  <si>
    <t>oprava chodníka</t>
  </si>
  <si>
    <t>Nájomné za nájom</t>
  </si>
  <si>
    <t>Prenájom náradia</t>
  </si>
  <si>
    <t>Školenia, kurzy, semináre</t>
  </si>
  <si>
    <t>Všeobecné služby-práce v poraste, iné</t>
  </si>
  <si>
    <t>Všeobecné služby-vianočná výzdoba</t>
  </si>
  <si>
    <t>Náhrady</t>
  </si>
  <si>
    <t xml:space="preserve">Poplatky a odvody </t>
  </si>
  <si>
    <t xml:space="preserve">Stravovanie </t>
  </si>
  <si>
    <t>Poistné-menšie obecné služby</t>
  </si>
  <si>
    <t>Kolkové známky</t>
  </si>
  <si>
    <t>Odmeny zamest.mimo prac.pomeru</t>
  </si>
  <si>
    <t xml:space="preserve">Transfery jednotl.a nezisk. PO </t>
  </si>
  <si>
    <t>Odstupné - Mališ</t>
  </si>
  <si>
    <t>06.3.0</t>
  </si>
  <si>
    <t>Z Á S O B O V A N I E   V O D O U</t>
  </si>
  <si>
    <t>Údržba vodovodov</t>
  </si>
  <si>
    <t>06.4.0</t>
  </si>
  <si>
    <t>V E R E J N É   O S V E T L E N I E</t>
  </si>
  <si>
    <t>Energie</t>
  </si>
  <si>
    <t>Elektrická energia - verejné osvetlenie-majer</t>
  </si>
  <si>
    <t>Elektrická energia - VO (majer)</t>
  </si>
  <si>
    <t>Elektrická energia - OÚ VS</t>
  </si>
  <si>
    <t>Elektr. energia - VS Močarany pri Nevoľnom</t>
  </si>
  <si>
    <t>Elektrická energia-nedopl. Ihráč</t>
  </si>
  <si>
    <t>Údržba - verejné osvetlenie</t>
  </si>
  <si>
    <t>O B E C N Á   K N I Ž N I C A</t>
  </si>
  <si>
    <t>Nákup kníh</t>
  </si>
  <si>
    <t>Odmena na dohodu</t>
  </si>
  <si>
    <t>08.1.0.</t>
  </si>
  <si>
    <t>REKREAČ. A ŠPORT. SLUŽBY</t>
  </si>
  <si>
    <t xml:space="preserve">Energie, voda, komunikácie </t>
  </si>
  <si>
    <t xml:space="preserve">Energie </t>
  </si>
  <si>
    <t>Vodné, stočné</t>
  </si>
  <si>
    <t>Výpočtová technika-tlačiareň+taška na notebook</t>
  </si>
  <si>
    <t>Údržba - ihrisko</t>
  </si>
  <si>
    <t xml:space="preserve">Prenájom telocvične </t>
  </si>
  <si>
    <t>konkurzy a súťaže (šport. podujatia)</t>
  </si>
  <si>
    <t>Ihrisko na kasni</t>
  </si>
  <si>
    <t>Špeciálne služby-geometrický plán motorkári</t>
  </si>
  <si>
    <t xml:space="preserve">Cestovné náhrady </t>
  </si>
  <si>
    <t>Dotácia na činnosť ŠK Jastrabá</t>
  </si>
  <si>
    <t xml:space="preserve">OST.KULT.SLUŽBY - KD </t>
  </si>
  <si>
    <t>Interiér.vybavenie-guma-miestnosť hudobníkov</t>
  </si>
  <si>
    <t>Všeobecný materiál (doplnenie kuchynky)</t>
  </si>
  <si>
    <t>Reprezentačné (jubilanti)</t>
  </si>
  <si>
    <t>preprava aparatúry</t>
  </si>
  <si>
    <t>Údržba KD</t>
  </si>
  <si>
    <t>konkurzy a súťaže-kultúrne akcie</t>
  </si>
  <si>
    <t>Odmeny zamestn.mimoprac.pomeru</t>
  </si>
  <si>
    <t>na projekt India-V. Bajnoková</t>
  </si>
  <si>
    <t>Dotácia skautom</t>
  </si>
  <si>
    <t>08.3.0</t>
  </si>
  <si>
    <t>V Y S I E L A C I E   S L U Ž B Y</t>
  </si>
  <si>
    <t>koncesionár.poplatky</t>
  </si>
  <si>
    <t>08.4.0</t>
  </si>
  <si>
    <t>NÁBOŽENSKÉ A INÉ SP.SLUŽBY</t>
  </si>
  <si>
    <t xml:space="preserve">Energie, voda a komunikácie </t>
  </si>
  <si>
    <t>Elektrická energia DS</t>
  </si>
  <si>
    <t>oprava mraziaka v DS</t>
  </si>
  <si>
    <t>Údržba DS</t>
  </si>
  <si>
    <t>Odbor.spôsobil.prevádzk.pohrebiska</t>
  </si>
  <si>
    <t>Dotácia - farský úrad</t>
  </si>
  <si>
    <t>Dotácia - eR-ko</t>
  </si>
  <si>
    <t>09.1.1.1.</t>
  </si>
  <si>
    <t>PREDŠKOLSKÁ VÝCHOVA</t>
  </si>
  <si>
    <t>09.1.2</t>
  </si>
  <si>
    <t>ZÁKLADNÉ VZDELANIE</t>
  </si>
  <si>
    <t>Odmena - riaditeľ</t>
  </si>
  <si>
    <t>Všeobecný materiál-dresy, šk. potreby</t>
  </si>
  <si>
    <t>Všeobecný materiál - prístrešok</t>
  </si>
  <si>
    <t>údržba budovy školy</t>
  </si>
  <si>
    <t>Propag., reklama, inzercia</t>
  </si>
  <si>
    <t>Všeobecné služby</t>
  </si>
  <si>
    <t>Poistné - budova školy</t>
  </si>
  <si>
    <t>dotácia na školské potreby</t>
  </si>
  <si>
    <t>09.6.0.1</t>
  </si>
  <si>
    <t>ŠKOLSKÉ STRAVOVANIE</t>
  </si>
  <si>
    <t xml:space="preserve">Stravné - deti hmotná núdza </t>
  </si>
  <si>
    <t>10.7.0.1</t>
  </si>
  <si>
    <t>DÁV.SOC.POMOCI-HM.A SOC. NÚDZA</t>
  </si>
  <si>
    <t>vyplatené rodinné prídavky</t>
  </si>
  <si>
    <t>poistné-UoZ-pober.dávky v hm. núdzi</t>
  </si>
  <si>
    <t xml:space="preserve">BEŽNÉ VÝDAVKY OBCE   S P O L U </t>
  </si>
  <si>
    <t>ZŠ s MŠ originál. kompet. (MŠ, ŠJ, ŠKD)</t>
  </si>
  <si>
    <t>ZŠ s MŠ originál. kompet. (MŠ, ŠJ, ŠKD)-navýš.</t>
  </si>
  <si>
    <t>ZŠ s MŠ vlastné príjmy</t>
  </si>
  <si>
    <t>ZŠ s MŠ prenes.kompet. (št.rozp.)</t>
  </si>
  <si>
    <t>VÝDAVKY BEŽNÉ CELKOM-OBEC+ZŠ s MŠ</t>
  </si>
  <si>
    <t xml:space="preserve">KAPITÁLOVÉ VÝDAVKY </t>
  </si>
  <si>
    <t>06.2.0.</t>
  </si>
  <si>
    <t>ROZVOJ OBCÍ</t>
  </si>
  <si>
    <t>Obstarávanie kapitálových aktív</t>
  </si>
  <si>
    <t xml:space="preserve">Kosačka </t>
  </si>
  <si>
    <t>odvodňovací kanál na Kasni</t>
  </si>
  <si>
    <t>rekonštrukcia zastávok SAD</t>
  </si>
  <si>
    <t>71XXXX</t>
  </si>
  <si>
    <t>kapitálové výdavky zatiaľ bližšie neurčené</t>
  </si>
  <si>
    <t>Nákup pozemkov a nehmotných aktív</t>
  </si>
  <si>
    <t>Výkup pozemkov</t>
  </si>
  <si>
    <t>Nákup strojov, prístrojov, zariadení, techniky</t>
  </si>
  <si>
    <t>43+46</t>
  </si>
  <si>
    <t>Nákup PC zostavy Bramicom</t>
  </si>
  <si>
    <t>REKREAČNÉ A ŠPORT. SLUŽBY</t>
  </si>
  <si>
    <t>Nákup strojov, prístrojov,zariadení,techniky</t>
  </si>
  <si>
    <t>notebook - ŠK Jastrabá</t>
  </si>
  <si>
    <t>09.1.2.</t>
  </si>
  <si>
    <t>Realizácia stavieb a ich technického zhodnot.</t>
  </si>
  <si>
    <t>rekonštrukcia chodníka v areáli ZŠ s MŠ</t>
  </si>
  <si>
    <t>rekonštrukcia detského ihriska v areáli  ZŠ s MŠ</t>
  </si>
  <si>
    <t>Úvery, pôžičky a návratné finančné výpomoci</t>
  </si>
  <si>
    <t>NFV-Margita Bartošová</t>
  </si>
  <si>
    <t>VÝDAVKY   C E L K O M</t>
  </si>
  <si>
    <t>Rekapitulácia rozpočtu  na rok 2015</t>
  </si>
  <si>
    <t>Príjmy</t>
  </si>
  <si>
    <t>Výdavky</t>
  </si>
  <si>
    <t>Schodok / prebytok</t>
  </si>
  <si>
    <t>Bežný rozpočet</t>
  </si>
  <si>
    <t>Kapitálový rozpočet</t>
  </si>
  <si>
    <t>Finančné operácie</t>
  </si>
  <si>
    <t>SPOLU</t>
  </si>
  <si>
    <t xml:space="preserve">   </t>
  </si>
  <si>
    <t>Vypracovala: Štefančová</t>
  </si>
  <si>
    <t>Vojtech Sklenár</t>
  </si>
  <si>
    <t xml:space="preserve">  starosta obce </t>
  </si>
  <si>
    <t>01.1.1.</t>
  </si>
  <si>
    <t>na roky 2016- 2018</t>
  </si>
  <si>
    <t>Skutočnosť 2013</t>
  </si>
  <si>
    <t>Skutočnosť 2014</t>
  </si>
  <si>
    <t>Plnenie k 30. 09. 2015</t>
  </si>
  <si>
    <t>Návrh rozpočtu rok 2018</t>
  </si>
  <si>
    <t>Iné - použitie kosačky</t>
  </si>
  <si>
    <t>Plnenie k            30. 09. 2015</t>
  </si>
  <si>
    <t>Poistné do VšZP - ŠR</t>
  </si>
  <si>
    <t>Palivo, mazivá, oleje-kosačky</t>
  </si>
  <si>
    <t>preprava a prenájom dopr. prostr.</t>
  </si>
  <si>
    <t>Všeobecné služby-čistenie komína OcÚ</t>
  </si>
  <si>
    <t>Špeciálne služby - BENSOL</t>
  </si>
  <si>
    <t>Finančná výpomoc - J. Hanák</t>
  </si>
  <si>
    <t>Tarifný plat (D.Struhár)</t>
  </si>
  <si>
    <t>Tarifný plat (D.Struhár-z ÚPSVaR)</t>
  </si>
  <si>
    <t>Pracovné odevy, obuv</t>
  </si>
  <si>
    <t>Všeobecný materiál-šamot, farba, kábel, cement</t>
  </si>
  <si>
    <t>doprava šamot - škola</t>
  </si>
  <si>
    <t>Špeciálne služby-statický posudok prístrešok šk.</t>
  </si>
  <si>
    <t>Realizácia stavieb a ich technického zhodnotenia</t>
  </si>
  <si>
    <t>Rekonštrukcia MK-časť Majer</t>
  </si>
  <si>
    <t>Snehová radlica</t>
  </si>
  <si>
    <t>08.2.0.</t>
  </si>
  <si>
    <t>VÝDAVKY SPOLU OBEC + RO na rok 2016</t>
  </si>
  <si>
    <t>Za pranie obrusov</t>
  </si>
  <si>
    <t>refakturácia asfaltovanie</t>
  </si>
  <si>
    <t>za znalecký posudok - Galis</t>
  </si>
  <si>
    <t>1AC1</t>
  </si>
  <si>
    <t>1AC2</t>
  </si>
  <si>
    <t>prenes.výkon št.spr.MDVaRR SR CDaPK</t>
  </si>
  <si>
    <t>prenes.výkon št. spr. MDVaRR SR-stavebný úrad</t>
  </si>
  <si>
    <t>72A</t>
  </si>
  <si>
    <t>Granty - darovacia zmluva p. Strašil</t>
  </si>
  <si>
    <t>Zo ŠR-na rekonštrukciu WC v KD</t>
  </si>
  <si>
    <t>Nájom - za nebytové priestory - Sklenárová-VADAM</t>
  </si>
  <si>
    <t>ÚPSVaR- § 50 j (J. Markoš)</t>
  </si>
  <si>
    <t>príjem z minulých rokov (r. 2015)</t>
  </si>
  <si>
    <t>632001-2</t>
  </si>
  <si>
    <t>Elektrická energia - pošta</t>
  </si>
  <si>
    <t>632001-3</t>
  </si>
  <si>
    <t>Plyn - pošta</t>
  </si>
  <si>
    <t>Výpočtová technika-tlačiareň HP</t>
  </si>
  <si>
    <t>633006-0</t>
  </si>
  <si>
    <t>633006-1</t>
  </si>
  <si>
    <t>633006-2</t>
  </si>
  <si>
    <t>633006-3</t>
  </si>
  <si>
    <t>633006-4</t>
  </si>
  <si>
    <t>633006-5</t>
  </si>
  <si>
    <t>633006-6</t>
  </si>
  <si>
    <t>Všeobecný materiál-nákup kukanádob na sklad</t>
  </si>
  <si>
    <t>633006-7</t>
  </si>
  <si>
    <t>Všeobecný materiál-kosačka za traktor</t>
  </si>
  <si>
    <t>633013-0</t>
  </si>
  <si>
    <t>633013-2</t>
  </si>
  <si>
    <t>637004-3</t>
  </si>
  <si>
    <t>637004-4</t>
  </si>
  <si>
    <t>Všeobecné služby-info sms</t>
  </si>
  <si>
    <t>637004-5</t>
  </si>
  <si>
    <t xml:space="preserve">Pokuty a penále </t>
  </si>
  <si>
    <t>Všeobecné služby - pošta</t>
  </si>
  <si>
    <t>Všeobecné služby-refakturácia Gondášová</t>
  </si>
  <si>
    <t>05.4.0.</t>
  </si>
  <si>
    <t>OCHRANA PRÍRODY A KRAJINY</t>
  </si>
  <si>
    <t>Špeciálne služby-expertíza lipa</t>
  </si>
  <si>
    <t>611000-1</t>
  </si>
  <si>
    <t>Tarifný plat (D. Struhár - z ÚPSVaR)</t>
  </si>
  <si>
    <t>611000-2</t>
  </si>
  <si>
    <t>Tarifný plat (J. Markoš)</t>
  </si>
  <si>
    <t>Tarifný plat (J. Markoš - z ÚPSVaR)</t>
  </si>
  <si>
    <t>Poistenie do ostat. zdravot.poisťovní</t>
  </si>
  <si>
    <t xml:space="preserve">Na nemocenské poistenie </t>
  </si>
  <si>
    <t xml:space="preserve">Vodné - polyfunkč. dom </t>
  </si>
  <si>
    <t>Krovinorez - vl. zdroje</t>
  </si>
  <si>
    <t>Krovinorez - prepl. ÚPSVaR</t>
  </si>
  <si>
    <t>Všeobec.materiál - bojler polyf. dom</t>
  </si>
  <si>
    <t>Všeobec. materiál - družstvo</t>
  </si>
  <si>
    <t>PHM, mazivá, oleje, špec.kvap.- mulčovač</t>
  </si>
  <si>
    <t>Servis, údržba, opravy - mulčovač</t>
  </si>
  <si>
    <t>údržba polyfunkčný dom</t>
  </si>
  <si>
    <t>údržba kaplnky</t>
  </si>
  <si>
    <t>údržba - chodník (pri kostole)</t>
  </si>
  <si>
    <t>Všeobecné služby - výmena vodomera</t>
  </si>
  <si>
    <t>Štúdie, expertízy</t>
  </si>
  <si>
    <t>Interiérové vybavenie-guma</t>
  </si>
  <si>
    <t>Bojler - šatne TJ</t>
  </si>
  <si>
    <t>Prepravné autobus-turnaj Zlaté Moravce</t>
  </si>
  <si>
    <t>zriadenie wifi - ihrisko pod skalou</t>
  </si>
  <si>
    <t>Hoblovanie dosiek - ihrisko pod skalou</t>
  </si>
  <si>
    <t>Interiérové vybavenie - stoly, stoličky, vešiak</t>
  </si>
  <si>
    <t>Všeobecný materiál (lak, sedátko WC,zrkadlo WC)</t>
  </si>
  <si>
    <t>Všeobecný materiál (WC)</t>
  </si>
  <si>
    <t>všeobecné služby</t>
  </si>
  <si>
    <t>Vodné DS</t>
  </si>
  <si>
    <t>Vodné - cintorín</t>
  </si>
  <si>
    <t>ozvučenie DS</t>
  </si>
  <si>
    <t>Všeobecné služby (výroba ohrádky na pieskovisko)</t>
  </si>
  <si>
    <t>Poštovné</t>
  </si>
  <si>
    <t>Všeobecný materiál - odvodň. kanál</t>
  </si>
  <si>
    <t>Všeobecný materiál - elektromery</t>
  </si>
  <si>
    <t>Všeobecné služby - odvodň. kanál-asfaltovanie</t>
  </si>
  <si>
    <t>04.5.1.</t>
  </si>
  <si>
    <t>CESTNÁ DOPRAVA</t>
  </si>
  <si>
    <t>rekonštrukcia MK-od č.d. 123 po č.d. 129)</t>
  </si>
  <si>
    <t>62XXX</t>
  </si>
  <si>
    <t>odvody z dohôd</t>
  </si>
  <si>
    <t>Rýchlovarná kanvica</t>
  </si>
  <si>
    <t xml:space="preserve">Vyvesený na úradnej tabuli: dňa </t>
  </si>
  <si>
    <t xml:space="preserve">Zvesený z úradnej tabule: dňa </t>
  </si>
  <si>
    <t xml:space="preserve">Schválený:  dňa </t>
  </si>
  <si>
    <t xml:space="preserve">Uznesenie  OZ č.: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</si>
</sst>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/>
    <xf numFmtId="1" fontId="9" fillId="0" borderId="21" xfId="0" applyNumberFormat="1" applyFont="1" applyBorder="1" applyAlignment="1">
      <alignment horizontal="left"/>
    </xf>
    <xf numFmtId="1" fontId="8" fillId="0" borderId="21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5" xfId="0" applyNumberFormat="1" applyFont="1" applyBorder="1" applyAlignment="1">
      <alignment horizontal="left"/>
    </xf>
    <xf numFmtId="0" fontId="5" fillId="0" borderId="25" xfId="0" applyFont="1" applyBorder="1"/>
    <xf numFmtId="3" fontId="5" fillId="0" borderId="25" xfId="0" applyNumberFormat="1" applyFont="1" applyBorder="1"/>
    <xf numFmtId="2" fontId="5" fillId="0" borderId="25" xfId="0" applyNumberFormat="1" applyFont="1" applyBorder="1"/>
    <xf numFmtId="3" fontId="5" fillId="0" borderId="26" xfId="0" applyNumberFormat="1" applyFont="1" applyBorder="1"/>
    <xf numFmtId="4" fontId="5" fillId="0" borderId="25" xfId="0" applyNumberFormat="1" applyFont="1" applyBorder="1"/>
    <xf numFmtId="1" fontId="8" fillId="0" borderId="25" xfId="0" applyNumberFormat="1" applyFont="1" applyBorder="1" applyAlignment="1">
      <alignment horizontal="left"/>
    </xf>
    <xf numFmtId="0" fontId="10" fillId="0" borderId="25" xfId="0" applyFont="1" applyBorder="1"/>
    <xf numFmtId="4" fontId="10" fillId="0" borderId="25" xfId="0" applyNumberFormat="1" applyFont="1" applyBorder="1"/>
    <xf numFmtId="3" fontId="8" fillId="0" borderId="25" xfId="0" applyNumberFormat="1" applyFont="1" applyBorder="1"/>
    <xf numFmtId="2" fontId="10" fillId="0" borderId="25" xfId="0" applyNumberFormat="1" applyFont="1" applyBorder="1"/>
    <xf numFmtId="3" fontId="8" fillId="0" borderId="26" xfId="0" applyNumberFormat="1" applyFont="1" applyBorder="1"/>
    <xf numFmtId="0" fontId="8" fillId="0" borderId="25" xfId="0" applyFont="1" applyBorder="1"/>
    <xf numFmtId="2" fontId="8" fillId="0" borderId="25" xfId="0" applyNumberFormat="1" applyFont="1" applyBorder="1"/>
    <xf numFmtId="3" fontId="8" fillId="0" borderId="25" xfId="0" applyNumberFormat="1" applyFont="1" applyFill="1" applyBorder="1"/>
    <xf numFmtId="2" fontId="8" fillId="0" borderId="25" xfId="0" applyNumberFormat="1" applyFont="1" applyFill="1" applyBorder="1"/>
    <xf numFmtId="0" fontId="8" fillId="0" borderId="21" xfId="0" applyFont="1" applyBorder="1"/>
    <xf numFmtId="0" fontId="8" fillId="0" borderId="25" xfId="0" applyFont="1" applyBorder="1" applyAlignment="1">
      <alignment horizontal="left"/>
    </xf>
    <xf numFmtId="0" fontId="5" fillId="0" borderId="21" xfId="0" applyFont="1" applyBorder="1"/>
    <xf numFmtId="0" fontId="5" fillId="0" borderId="25" xfId="0" applyFont="1" applyBorder="1" applyAlignment="1">
      <alignment horizontal="left"/>
    </xf>
    <xf numFmtId="3" fontId="8" fillId="3" borderId="25" xfId="0" applyNumberFormat="1" applyFont="1" applyFill="1" applyBorder="1"/>
    <xf numFmtId="2" fontId="8" fillId="3" borderId="25" xfId="0" applyNumberFormat="1" applyFont="1" applyFill="1" applyBorder="1"/>
    <xf numFmtId="3" fontId="5" fillId="3" borderId="25" xfId="0" applyNumberFormat="1" applyFont="1" applyFill="1" applyBorder="1"/>
    <xf numFmtId="2" fontId="5" fillId="3" borderId="25" xfId="0" applyNumberFormat="1" applyFont="1" applyFill="1" applyBorder="1"/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5" fillId="0" borderId="27" xfId="0" applyFont="1" applyBorder="1" applyAlignment="1">
      <alignment horizontal="left"/>
    </xf>
    <xf numFmtId="0" fontId="5" fillId="0" borderId="27" xfId="0" applyFont="1" applyBorder="1"/>
    <xf numFmtId="3" fontId="11" fillId="0" borderId="25" xfId="0" applyNumberFormat="1" applyFont="1" applyBorder="1"/>
    <xf numFmtId="2" fontId="11" fillId="0" borderId="25" xfId="0" applyNumberFormat="1" applyFont="1" applyBorder="1"/>
    <xf numFmtId="3" fontId="12" fillId="0" borderId="25" xfId="0" applyNumberFormat="1" applyFont="1" applyBorder="1"/>
    <xf numFmtId="2" fontId="12" fillId="0" borderId="25" xfId="0" applyNumberFormat="1" applyFont="1" applyBorder="1"/>
    <xf numFmtId="0" fontId="8" fillId="0" borderId="28" xfId="0" applyFont="1" applyBorder="1"/>
    <xf numFmtId="0" fontId="5" fillId="0" borderId="31" xfId="0" applyFont="1" applyBorder="1" applyAlignment="1">
      <alignment horizontal="left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5" fillId="0" borderId="35" xfId="0" applyFont="1" applyBorder="1"/>
    <xf numFmtId="0" fontId="5" fillId="0" borderId="31" xfId="0" applyFont="1" applyBorder="1"/>
    <xf numFmtId="0" fontId="8" fillId="0" borderId="35" xfId="0" applyFont="1" applyBorder="1"/>
    <xf numFmtId="3" fontId="8" fillId="0" borderId="27" xfId="0" applyNumberFormat="1" applyFont="1" applyBorder="1"/>
    <xf numFmtId="2" fontId="8" fillId="0" borderId="27" xfId="0" applyNumberFormat="1" applyFont="1" applyBorder="1"/>
    <xf numFmtId="3" fontId="8" fillId="0" borderId="36" xfId="0" applyNumberFormat="1" applyFont="1" applyBorder="1"/>
    <xf numFmtId="0" fontId="8" fillId="0" borderId="37" xfId="0" applyFont="1" applyBorder="1"/>
    <xf numFmtId="3" fontId="8" fillId="0" borderId="37" xfId="0" applyNumberFormat="1" applyFont="1" applyBorder="1"/>
    <xf numFmtId="2" fontId="8" fillId="0" borderId="37" xfId="0" applyNumberFormat="1" applyFont="1" applyBorder="1"/>
    <xf numFmtId="3" fontId="8" fillId="0" borderId="38" xfId="0" applyNumberFormat="1" applyFont="1" applyBorder="1"/>
    <xf numFmtId="0" fontId="5" fillId="0" borderId="41" xfId="0" applyFont="1" applyBorder="1" applyAlignment="1">
      <alignment horizontal="left"/>
    </xf>
    <xf numFmtId="3" fontId="5" fillId="0" borderId="42" xfId="0" applyNumberFormat="1" applyFont="1" applyBorder="1"/>
    <xf numFmtId="2" fontId="5" fillId="0" borderId="42" xfId="0" applyNumberFormat="1" applyFont="1" applyBorder="1"/>
    <xf numFmtId="3" fontId="5" fillId="0" borderId="43" xfId="0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4" xfId="0" applyFont="1" applyBorder="1"/>
    <xf numFmtId="0" fontId="14" fillId="0" borderId="44" xfId="0" applyFont="1" applyBorder="1"/>
    <xf numFmtId="0" fontId="14" fillId="0" borderId="10" xfId="0" applyFont="1" applyBorder="1"/>
    <xf numFmtId="0" fontId="14" fillId="0" borderId="38" xfId="0" applyFont="1" applyBorder="1"/>
    <xf numFmtId="0" fontId="14" fillId="0" borderId="45" xfId="0" applyFont="1" applyBorder="1"/>
    <xf numFmtId="0" fontId="14" fillId="0" borderId="46" xfId="0" applyFont="1" applyBorder="1"/>
    <xf numFmtId="0" fontId="15" fillId="0" borderId="47" xfId="0" applyFont="1" applyBorder="1"/>
    <xf numFmtId="0" fontId="13" fillId="0" borderId="37" xfId="0" applyFont="1" applyBorder="1"/>
    <xf numFmtId="1" fontId="9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2" fontId="5" fillId="0" borderId="25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0" fontId="8" fillId="0" borderId="8" xfId="0" applyFont="1" applyBorder="1"/>
    <xf numFmtId="49" fontId="5" fillId="0" borderId="2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5" fillId="0" borderId="55" xfId="0" applyFont="1" applyBorder="1"/>
    <xf numFmtId="0" fontId="5" fillId="0" borderId="8" xfId="0" applyFont="1" applyBorder="1"/>
    <xf numFmtId="3" fontId="11" fillId="0" borderId="25" xfId="0" applyNumberFormat="1" applyFont="1" applyFill="1" applyBorder="1"/>
    <xf numFmtId="2" fontId="11" fillId="0" borderId="25" xfId="0" applyNumberFormat="1" applyFont="1" applyFill="1" applyBorder="1"/>
    <xf numFmtId="3" fontId="12" fillId="0" borderId="25" xfId="0" applyNumberFormat="1" applyFont="1" applyFill="1" applyBorder="1" applyAlignment="1">
      <alignment horizontal="right"/>
    </xf>
    <xf numFmtId="2" fontId="12" fillId="0" borderId="25" xfId="0" applyNumberFormat="1" applyFont="1" applyFill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2" fontId="8" fillId="0" borderId="27" xfId="0" applyNumberFormat="1" applyFont="1" applyBorder="1" applyAlignment="1">
      <alignment horizontal="right"/>
    </xf>
    <xf numFmtId="49" fontId="5" fillId="0" borderId="9" xfId="0" applyNumberFormat="1" applyFont="1" applyBorder="1" applyAlignment="1">
      <alignment horizontal="left"/>
    </xf>
    <xf numFmtId="0" fontId="14" fillId="0" borderId="37" xfId="0" applyFont="1" applyBorder="1"/>
    <xf numFmtId="3" fontId="8" fillId="0" borderId="25" xfId="0" applyNumberFormat="1" applyFont="1" applyFill="1" applyBorder="1" applyAlignment="1">
      <alignment horizontal="right"/>
    </xf>
    <xf numFmtId="2" fontId="8" fillId="0" borderId="25" xfId="0" applyNumberFormat="1" applyFont="1" applyFill="1" applyBorder="1" applyAlignment="1">
      <alignment horizontal="right"/>
    </xf>
    <xf numFmtId="2" fontId="12" fillId="0" borderId="25" xfId="0" applyNumberFormat="1" applyFont="1" applyBorder="1" applyAlignment="1">
      <alignment horizontal="right"/>
    </xf>
    <xf numFmtId="3" fontId="11" fillId="0" borderId="25" xfId="0" applyNumberFormat="1" applyFont="1" applyBorder="1" applyAlignment="1">
      <alignment horizontal="right"/>
    </xf>
    <xf numFmtId="2" fontId="11" fillId="0" borderId="25" xfId="0" applyNumberFormat="1" applyFont="1" applyBorder="1" applyAlignment="1">
      <alignment horizontal="right"/>
    </xf>
    <xf numFmtId="2" fontId="5" fillId="0" borderId="25" xfId="0" applyNumberFormat="1" applyFont="1" applyBorder="1" applyAlignment="1">
      <alignment horizontal="left"/>
    </xf>
    <xf numFmtId="0" fontId="5" fillId="0" borderId="34" xfId="0" applyFont="1" applyBorder="1"/>
    <xf numFmtId="0" fontId="16" fillId="0" borderId="16" xfId="0" applyFont="1" applyBorder="1" applyAlignment="1">
      <alignment vertical="center"/>
    </xf>
    <xf numFmtId="0" fontId="16" fillId="0" borderId="61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14" fillId="0" borderId="0" xfId="0" applyFont="1" applyFill="1"/>
    <xf numFmtId="2" fontId="0" fillId="0" borderId="0" xfId="0" applyNumberFormat="1"/>
    <xf numFmtId="2" fontId="13" fillId="0" borderId="37" xfId="0" applyNumberFormat="1" applyFont="1" applyBorder="1"/>
    <xf numFmtId="2" fontId="14" fillId="0" borderId="0" xfId="0" applyNumberFormat="1" applyFont="1"/>
    <xf numFmtId="2" fontId="14" fillId="0" borderId="37" xfId="0" applyNumberFormat="1" applyFont="1" applyBorder="1"/>
    <xf numFmtId="2" fontId="16" fillId="0" borderId="61" xfId="0" applyNumberFormat="1" applyFont="1" applyBorder="1" applyAlignment="1">
      <alignment vertical="center"/>
    </xf>
    <xf numFmtId="3" fontId="5" fillId="0" borderId="25" xfId="0" applyNumberFormat="1" applyFont="1" applyFill="1" applyBorder="1"/>
    <xf numFmtId="3" fontId="8" fillId="2" borderId="27" xfId="0" applyNumberFormat="1" applyFont="1" applyFill="1" applyBorder="1"/>
    <xf numFmtId="3" fontId="12" fillId="2" borderId="25" xfId="0" applyNumberFormat="1" applyFont="1" applyFill="1" applyBorder="1"/>
    <xf numFmtId="3" fontId="8" fillId="2" borderId="25" xfId="0" applyNumberFormat="1" applyFont="1" applyFill="1" applyBorder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2" fontId="11" fillId="0" borderId="25" xfId="0" applyNumberFormat="1" applyFont="1" applyFill="1" applyBorder="1" applyAlignment="1">
      <alignment horizontal="right"/>
    </xf>
    <xf numFmtId="3" fontId="11" fillId="0" borderId="25" xfId="0" applyNumberFormat="1" applyFont="1" applyFill="1" applyBorder="1" applyAlignment="1">
      <alignment horizontal="right"/>
    </xf>
    <xf numFmtId="1" fontId="5" fillId="0" borderId="34" xfId="0" applyNumberFormat="1" applyFont="1" applyBorder="1" applyAlignment="1">
      <alignment horizontal="left"/>
    </xf>
    <xf numFmtId="2" fontId="5" fillId="0" borderId="34" xfId="0" applyNumberFormat="1" applyFont="1" applyBorder="1"/>
    <xf numFmtId="3" fontId="5" fillId="0" borderId="34" xfId="0" applyNumberFormat="1" applyFont="1" applyBorder="1"/>
    <xf numFmtId="0" fontId="8" fillId="0" borderId="25" xfId="0" applyFont="1" applyBorder="1" applyAlignment="1">
      <alignment horizontal="right"/>
    </xf>
    <xf numFmtId="0" fontId="14" fillId="0" borderId="37" xfId="0" applyFont="1" applyBorder="1" applyAlignment="1">
      <alignment horizontal="left"/>
    </xf>
    <xf numFmtId="44" fontId="13" fillId="0" borderId="49" xfId="0" applyNumberFormat="1" applyFont="1" applyBorder="1" applyAlignment="1"/>
    <xf numFmtId="44" fontId="14" fillId="0" borderId="50" xfId="0" applyNumberFormat="1" applyFont="1" applyBorder="1" applyAlignment="1"/>
    <xf numFmtId="0" fontId="5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0" borderId="50" xfId="0" applyFont="1" applyBorder="1" applyAlignment="1"/>
    <xf numFmtId="0" fontId="16" fillId="0" borderId="58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2" fontId="16" fillId="0" borderId="5" xfId="0" applyNumberFormat="1" applyFont="1" applyBorder="1" applyAlignment="1">
      <alignment vertical="center"/>
    </xf>
    <xf numFmtId="2" fontId="16" fillId="0" borderId="53" xfId="0" applyNumberFormat="1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5" fillId="0" borderId="2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5" fillId="0" borderId="25" xfId="0" applyFont="1" applyBorder="1" applyAlignment="1">
      <alignment horizontal="left"/>
    </xf>
    <xf numFmtId="0" fontId="13" fillId="0" borderId="37" xfId="0" applyFont="1" applyBorder="1" applyAlignment="1"/>
    <xf numFmtId="0" fontId="1" fillId="0" borderId="27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15" fillId="0" borderId="2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34" xfId="0" applyFont="1" applyBorder="1" applyAlignment="1">
      <alignment vertical="top"/>
    </xf>
    <xf numFmtId="0" fontId="5" fillId="0" borderId="56" xfId="0" applyFont="1" applyBorder="1" applyAlignment="1"/>
    <xf numFmtId="0" fontId="0" fillId="0" borderId="57" xfId="0" applyBorder="1" applyAlignment="1"/>
    <xf numFmtId="0" fontId="0" fillId="0" borderId="31" xfId="0" applyBorder="1" applyAlignment="1"/>
    <xf numFmtId="3" fontId="6" fillId="0" borderId="52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8" xfId="0" applyFont="1" applyBorder="1" applyAlignment="1">
      <alignment horizontal="center" vertical="center" textRotation="90" wrapText="1"/>
    </xf>
    <xf numFmtId="0" fontId="0" fillId="0" borderId="8" xfId="0" applyBorder="1" applyAlignment="1">
      <alignment vertical="center" wrapText="1"/>
    </xf>
    <xf numFmtId="1" fontId="5" fillId="0" borderId="8" xfId="0" applyNumberFormat="1" applyFont="1" applyBorder="1" applyAlignment="1">
      <alignment horizontal="left"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8" xfId="0" applyBorder="1" applyAlignment="1"/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55" xfId="0" applyFont="1" applyBorder="1" applyAlignment="1">
      <alignment vertical="top"/>
    </xf>
    <xf numFmtId="49" fontId="5" fillId="0" borderId="27" xfId="0" applyNumberFormat="1" applyFont="1" applyBorder="1" applyAlignment="1">
      <alignment horizontal="left" vertical="top"/>
    </xf>
    <xf numFmtId="0" fontId="0" fillId="0" borderId="63" xfId="0" applyBorder="1" applyAlignment="1">
      <alignment vertical="top"/>
    </xf>
    <xf numFmtId="3" fontId="5" fillId="2" borderId="25" xfId="0" applyNumberFormat="1" applyFont="1" applyFill="1" applyBorder="1"/>
    <xf numFmtId="2" fontId="14" fillId="0" borderId="38" xfId="0" applyNumberFormat="1" applyFont="1" applyBorder="1"/>
    <xf numFmtId="0" fontId="15" fillId="2" borderId="48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70" workbookViewId="0">
      <selection activeCell="J117" sqref="J117"/>
    </sheetView>
  </sheetViews>
  <sheetFormatPr defaultRowHeight="15" x14ac:dyDescent="0.25"/>
  <cols>
    <col min="1" max="1" width="5.42578125" customWidth="1"/>
    <col min="2" max="2" width="11.5703125" customWidth="1"/>
    <col min="3" max="3" width="8.7109375" customWidth="1"/>
    <col min="4" max="4" width="45.7109375" customWidth="1"/>
    <col min="5" max="5" width="11.28515625" customWidth="1"/>
    <col min="6" max="6" width="12.7109375" customWidth="1"/>
    <col min="7" max="7" width="10.85546875" customWidth="1"/>
  </cols>
  <sheetData>
    <row r="1" spans="1:10" ht="4.5" customHeight="1" x14ac:dyDescent="0.25"/>
    <row r="2" spans="1:10" ht="15" customHeight="1" x14ac:dyDescent="0.25">
      <c r="A2" s="139" t="s">
        <v>0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x14ac:dyDescent="0.25">
      <c r="A3" s="141" t="s">
        <v>1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x14ac:dyDescent="0.25">
      <c r="A4" s="143" t="s">
        <v>385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15.75" thickBot="1" x14ac:dyDescent="0.3"/>
    <row r="6" spans="1:10" ht="15.75" thickBot="1" x14ac:dyDescent="0.3">
      <c r="A6" s="144"/>
      <c r="B6" s="146" t="s">
        <v>2</v>
      </c>
      <c r="C6" s="149" t="s">
        <v>3</v>
      </c>
      <c r="D6" s="152" t="s">
        <v>4</v>
      </c>
      <c r="E6" s="155" t="s">
        <v>386</v>
      </c>
      <c r="F6" s="158" t="s">
        <v>387</v>
      </c>
      <c r="G6" s="124" t="s">
        <v>388</v>
      </c>
      <c r="H6" s="121" t="s">
        <v>5</v>
      </c>
      <c r="I6" s="124" t="s">
        <v>6</v>
      </c>
      <c r="J6" s="125" t="s">
        <v>389</v>
      </c>
    </row>
    <row r="7" spans="1:10" x14ac:dyDescent="0.25">
      <c r="A7" s="145"/>
      <c r="B7" s="147"/>
      <c r="C7" s="150"/>
      <c r="D7" s="153"/>
      <c r="E7" s="156"/>
      <c r="F7" s="159"/>
      <c r="G7" s="122"/>
      <c r="H7" s="122"/>
      <c r="I7" s="122"/>
      <c r="J7" s="126"/>
    </row>
    <row r="8" spans="1:10" ht="15.75" thickBot="1" x14ac:dyDescent="0.3">
      <c r="A8" s="1"/>
      <c r="B8" s="148"/>
      <c r="C8" s="151"/>
      <c r="D8" s="154"/>
      <c r="E8" s="157"/>
      <c r="F8" s="160"/>
      <c r="G8" s="123"/>
      <c r="H8" s="123"/>
      <c r="I8" s="123"/>
      <c r="J8" s="127"/>
    </row>
    <row r="9" spans="1:10" x14ac:dyDescent="0.25">
      <c r="A9" s="2"/>
      <c r="B9" s="128" t="s">
        <v>7</v>
      </c>
      <c r="C9" s="129"/>
      <c r="D9" s="129"/>
      <c r="E9" s="129"/>
      <c r="F9" s="129"/>
      <c r="G9" s="129"/>
      <c r="H9" s="129"/>
      <c r="I9" s="129"/>
      <c r="J9" s="130"/>
    </row>
    <row r="10" spans="1:10" ht="15.75" x14ac:dyDescent="0.25">
      <c r="A10" s="3"/>
      <c r="B10" s="131"/>
      <c r="C10" s="129"/>
      <c r="D10" s="129"/>
      <c r="E10" s="129"/>
      <c r="F10" s="129"/>
      <c r="G10" s="129"/>
      <c r="H10" s="129"/>
      <c r="I10" s="129"/>
      <c r="J10" s="130"/>
    </row>
    <row r="11" spans="1:10" x14ac:dyDescent="0.25">
      <c r="A11" s="4"/>
      <c r="B11" s="132"/>
      <c r="C11" s="133"/>
      <c r="D11" s="133"/>
      <c r="E11" s="133"/>
      <c r="F11" s="133"/>
      <c r="G11" s="133"/>
      <c r="H11" s="133"/>
      <c r="I11" s="133"/>
      <c r="J11" s="134"/>
    </row>
    <row r="12" spans="1:10" x14ac:dyDescent="0.25">
      <c r="A12" s="5"/>
      <c r="B12" s="6">
        <v>100</v>
      </c>
      <c r="C12" s="6"/>
      <c r="D12" s="7" t="s">
        <v>8</v>
      </c>
      <c r="E12" s="7">
        <v>163833.22</v>
      </c>
      <c r="F12" s="9">
        <f>SUM(F13+F15+F22+F29)</f>
        <v>172067.94</v>
      </c>
      <c r="G12" s="9">
        <f>SUM(G13+G15+G22+G29)</f>
        <v>133617.20000000001</v>
      </c>
      <c r="H12" s="8">
        <f>SUM(H13+H15+H22+H29)</f>
        <v>169946</v>
      </c>
      <c r="I12" s="8">
        <f>SUM(I13+I15+I22+I29)</f>
        <v>173689</v>
      </c>
      <c r="J12" s="10">
        <f>SUM(J13+J15+J22+J29)</f>
        <v>173689</v>
      </c>
    </row>
    <row r="13" spans="1:10" x14ac:dyDescent="0.25">
      <c r="A13" s="5"/>
      <c r="B13" s="6">
        <v>111</v>
      </c>
      <c r="C13" s="6"/>
      <c r="D13" s="7" t="s">
        <v>9</v>
      </c>
      <c r="E13" s="11">
        <v>134230.51</v>
      </c>
      <c r="F13" s="9">
        <v>148018.92000000001</v>
      </c>
      <c r="G13" s="9">
        <f>SUM(G14)</f>
        <v>119313.52</v>
      </c>
      <c r="H13" s="8">
        <f>SUM(H14)</f>
        <v>146000</v>
      </c>
      <c r="I13" s="8">
        <f>SUM(I14)</f>
        <v>148000</v>
      </c>
      <c r="J13" s="10">
        <f>SUM(J14)</f>
        <v>148000</v>
      </c>
    </row>
    <row r="14" spans="1:10" x14ac:dyDescent="0.25">
      <c r="A14" s="4"/>
      <c r="B14" s="12">
        <v>111003</v>
      </c>
      <c r="C14" s="12">
        <v>41</v>
      </c>
      <c r="D14" s="13" t="s">
        <v>10</v>
      </c>
      <c r="E14" s="14">
        <v>134230.51</v>
      </c>
      <c r="F14" s="19">
        <v>148018.92000000001</v>
      </c>
      <c r="G14" s="16">
        <v>119313.52</v>
      </c>
      <c r="H14" s="109">
        <v>146000</v>
      </c>
      <c r="I14" s="15">
        <v>148000</v>
      </c>
      <c r="J14" s="17">
        <v>148000</v>
      </c>
    </row>
    <row r="15" spans="1:10" x14ac:dyDescent="0.25">
      <c r="A15" s="5"/>
      <c r="B15" s="6">
        <v>120</v>
      </c>
      <c r="C15" s="6"/>
      <c r="D15" s="7" t="s">
        <v>11</v>
      </c>
      <c r="E15" s="7">
        <v>19214.490000000002</v>
      </c>
      <c r="F15" s="9">
        <v>13789.34</v>
      </c>
      <c r="G15" s="9">
        <f>SUM(G17:G21)</f>
        <v>6978.2300000000005</v>
      </c>
      <c r="H15" s="8">
        <f>SUM(H17:H21)</f>
        <v>14006</v>
      </c>
      <c r="I15" s="8">
        <f>SUM(I17:I21)</f>
        <v>14006</v>
      </c>
      <c r="J15" s="10">
        <f>SUM(J17:J21)</f>
        <v>14006</v>
      </c>
    </row>
    <row r="16" spans="1:10" x14ac:dyDescent="0.25">
      <c r="A16" s="4"/>
      <c r="B16" s="12">
        <v>121</v>
      </c>
      <c r="C16" s="12"/>
      <c r="D16" s="18" t="s">
        <v>12</v>
      </c>
      <c r="E16" s="18"/>
      <c r="F16" s="19"/>
      <c r="G16" s="19"/>
      <c r="H16" s="15"/>
      <c r="I16" s="15"/>
      <c r="J16" s="17"/>
    </row>
    <row r="17" spans="1:10" x14ac:dyDescent="0.25">
      <c r="A17" s="4"/>
      <c r="B17" s="12">
        <v>121001</v>
      </c>
      <c r="C17" s="12">
        <v>41</v>
      </c>
      <c r="D17" s="18" t="s">
        <v>13</v>
      </c>
      <c r="E17" s="18">
        <v>1959.75</v>
      </c>
      <c r="F17" s="19">
        <v>1896.06</v>
      </c>
      <c r="G17" s="19">
        <v>1554.51</v>
      </c>
      <c r="H17" s="15">
        <v>2000</v>
      </c>
      <c r="I17" s="15">
        <v>2000</v>
      </c>
      <c r="J17" s="17">
        <v>2000</v>
      </c>
    </row>
    <row r="18" spans="1:10" x14ac:dyDescent="0.25">
      <c r="A18" s="4"/>
      <c r="B18" s="12">
        <v>121001</v>
      </c>
      <c r="C18" s="12">
        <v>41</v>
      </c>
      <c r="D18" s="18" t="s">
        <v>14</v>
      </c>
      <c r="E18" s="18">
        <v>14407.58</v>
      </c>
      <c r="F18" s="19">
        <v>9497.14</v>
      </c>
      <c r="G18" s="19">
        <v>3755.14</v>
      </c>
      <c r="H18" s="15">
        <v>9300</v>
      </c>
      <c r="I18" s="15">
        <v>9300</v>
      </c>
      <c r="J18" s="17">
        <v>9300</v>
      </c>
    </row>
    <row r="19" spans="1:10" x14ac:dyDescent="0.25">
      <c r="A19" s="4"/>
      <c r="B19" s="12">
        <v>121002</v>
      </c>
      <c r="C19" s="12">
        <v>41</v>
      </c>
      <c r="D19" s="18" t="s">
        <v>15</v>
      </c>
      <c r="E19" s="18">
        <v>1813.34</v>
      </c>
      <c r="F19" s="19">
        <v>1781.16</v>
      </c>
      <c r="G19" s="19">
        <v>1402.68</v>
      </c>
      <c r="H19" s="15">
        <v>1820</v>
      </c>
      <c r="I19" s="15">
        <v>1820</v>
      </c>
      <c r="J19" s="17">
        <v>1820</v>
      </c>
    </row>
    <row r="20" spans="1:10" x14ac:dyDescent="0.25">
      <c r="A20" s="4"/>
      <c r="B20" s="12">
        <v>121002</v>
      </c>
      <c r="C20" s="12">
        <v>41</v>
      </c>
      <c r="D20" s="18" t="s">
        <v>16</v>
      </c>
      <c r="E20" s="18">
        <v>959.39</v>
      </c>
      <c r="F20" s="19">
        <v>532.54999999999995</v>
      </c>
      <c r="G20" s="19">
        <v>207.38</v>
      </c>
      <c r="H20" s="15">
        <v>800</v>
      </c>
      <c r="I20" s="15">
        <v>800</v>
      </c>
      <c r="J20" s="17">
        <v>800</v>
      </c>
    </row>
    <row r="21" spans="1:10" x14ac:dyDescent="0.25">
      <c r="A21" s="4"/>
      <c r="B21" s="12">
        <v>121003</v>
      </c>
      <c r="C21" s="12">
        <v>41</v>
      </c>
      <c r="D21" s="18" t="s">
        <v>17</v>
      </c>
      <c r="E21" s="18">
        <v>77.430000000000007</v>
      </c>
      <c r="F21" s="19">
        <v>82.43</v>
      </c>
      <c r="G21" s="19">
        <v>58.52</v>
      </c>
      <c r="H21" s="15">
        <v>86</v>
      </c>
      <c r="I21" s="15">
        <v>86</v>
      </c>
      <c r="J21" s="17">
        <v>86</v>
      </c>
    </row>
    <row r="22" spans="1:10" x14ac:dyDescent="0.25">
      <c r="A22" s="5"/>
      <c r="B22" s="6">
        <v>130</v>
      </c>
      <c r="C22" s="6"/>
      <c r="D22" s="7" t="s">
        <v>18</v>
      </c>
      <c r="E22" s="7">
        <v>9857.1200000000008</v>
      </c>
      <c r="F22" s="9">
        <f>SUM(F24:F28)</f>
        <v>9728.58</v>
      </c>
      <c r="G22" s="9">
        <f>SUM(G24:G28)</f>
        <v>6794.35</v>
      </c>
      <c r="H22" s="8">
        <f>SUM(H24:H28)</f>
        <v>9940</v>
      </c>
      <c r="I22" s="8">
        <f>SUM(I24:I28)</f>
        <v>11152</v>
      </c>
      <c r="J22" s="10">
        <f>SUM(J24:J28)</f>
        <v>11152</v>
      </c>
    </row>
    <row r="23" spans="1:10" x14ac:dyDescent="0.25">
      <c r="A23" s="4"/>
      <c r="B23" s="12">
        <v>133</v>
      </c>
      <c r="C23" s="12">
        <v>41</v>
      </c>
      <c r="D23" s="18" t="s">
        <v>19</v>
      </c>
      <c r="E23" s="18"/>
      <c r="F23" s="19"/>
      <c r="G23" s="19"/>
      <c r="H23" s="15"/>
      <c r="I23" s="15"/>
      <c r="J23" s="17"/>
    </row>
    <row r="24" spans="1:10" x14ac:dyDescent="0.25">
      <c r="A24" s="4"/>
      <c r="B24" s="12">
        <v>133001</v>
      </c>
      <c r="C24" s="12">
        <v>41</v>
      </c>
      <c r="D24" s="18" t="s">
        <v>20</v>
      </c>
      <c r="E24" s="18">
        <v>520</v>
      </c>
      <c r="F24" s="19">
        <v>480</v>
      </c>
      <c r="G24" s="19">
        <v>365</v>
      </c>
      <c r="H24" s="15">
        <v>520</v>
      </c>
      <c r="I24" s="15">
        <v>520</v>
      </c>
      <c r="J24" s="17">
        <v>520</v>
      </c>
    </row>
    <row r="25" spans="1:10" x14ac:dyDescent="0.25">
      <c r="A25" s="4"/>
      <c r="B25" s="12">
        <v>133013</v>
      </c>
      <c r="C25" s="12">
        <v>41</v>
      </c>
      <c r="D25" s="18" t="s">
        <v>21</v>
      </c>
      <c r="E25" s="18">
        <v>8638.9500000000007</v>
      </c>
      <c r="F25" s="19">
        <v>8680.2199999999993</v>
      </c>
      <c r="G25" s="19">
        <v>6259.35</v>
      </c>
      <c r="H25" s="15">
        <v>8900</v>
      </c>
      <c r="I25" s="15">
        <v>9800</v>
      </c>
      <c r="J25" s="17">
        <v>9800</v>
      </c>
    </row>
    <row r="26" spans="1:10" x14ac:dyDescent="0.25">
      <c r="A26" s="4"/>
      <c r="B26" s="12">
        <v>133013</v>
      </c>
      <c r="C26" s="12">
        <v>41</v>
      </c>
      <c r="D26" s="18" t="s">
        <v>22</v>
      </c>
      <c r="E26" s="18">
        <v>582.16999999999996</v>
      </c>
      <c r="F26" s="19">
        <v>502.36</v>
      </c>
      <c r="G26" s="19">
        <v>170</v>
      </c>
      <c r="H26" s="15">
        <v>520</v>
      </c>
      <c r="I26" s="15">
        <v>600</v>
      </c>
      <c r="J26" s="17">
        <v>600</v>
      </c>
    </row>
    <row r="27" spans="1:10" x14ac:dyDescent="0.25">
      <c r="A27" s="4"/>
      <c r="B27" s="12">
        <v>133003</v>
      </c>
      <c r="C27" s="12">
        <v>41</v>
      </c>
      <c r="D27" s="18" t="s">
        <v>23</v>
      </c>
      <c r="E27" s="18">
        <v>66</v>
      </c>
      <c r="F27" s="19">
        <v>66</v>
      </c>
      <c r="G27" s="19">
        <v>0</v>
      </c>
      <c r="H27" s="20">
        <v>0</v>
      </c>
      <c r="I27" s="15">
        <v>132</v>
      </c>
      <c r="J27" s="17">
        <v>132</v>
      </c>
    </row>
    <row r="28" spans="1:10" x14ac:dyDescent="0.25">
      <c r="A28" s="4"/>
      <c r="B28" s="12">
        <v>133004</v>
      </c>
      <c r="C28" s="12">
        <v>41</v>
      </c>
      <c r="D28" s="18" t="s">
        <v>24</v>
      </c>
      <c r="E28" s="18">
        <v>50</v>
      </c>
      <c r="F28" s="21">
        <v>0</v>
      </c>
      <c r="G28" s="21">
        <v>0</v>
      </c>
      <c r="H28" s="20">
        <v>0</v>
      </c>
      <c r="I28" s="15">
        <v>100</v>
      </c>
      <c r="J28" s="17">
        <v>100</v>
      </c>
    </row>
    <row r="29" spans="1:10" x14ac:dyDescent="0.25">
      <c r="A29" s="4"/>
      <c r="B29" s="6">
        <v>134</v>
      </c>
      <c r="C29" s="6"/>
      <c r="D29" s="7" t="s">
        <v>25</v>
      </c>
      <c r="E29" s="7">
        <v>531.1</v>
      </c>
      <c r="F29" s="9">
        <v>531.1</v>
      </c>
      <c r="G29" s="9">
        <f>SUM(G30)</f>
        <v>531.1</v>
      </c>
      <c r="H29" s="8">
        <f>SUM(H30)</f>
        <v>0</v>
      </c>
      <c r="I29" s="8">
        <f>SUM(I30)</f>
        <v>531</v>
      </c>
      <c r="J29" s="10">
        <f>SUM(J30)</f>
        <v>531</v>
      </c>
    </row>
    <row r="30" spans="1:10" x14ac:dyDescent="0.25">
      <c r="A30" s="4"/>
      <c r="B30" s="12">
        <v>134001</v>
      </c>
      <c r="C30" s="12">
        <v>41</v>
      </c>
      <c r="D30" s="18" t="s">
        <v>26</v>
      </c>
      <c r="E30" s="18">
        <v>531.1</v>
      </c>
      <c r="F30" s="19">
        <v>531.1</v>
      </c>
      <c r="G30" s="19">
        <v>531.1</v>
      </c>
      <c r="H30" s="15" t="s">
        <v>380</v>
      </c>
      <c r="I30" s="15">
        <v>531</v>
      </c>
      <c r="J30" s="17">
        <v>531</v>
      </c>
    </row>
    <row r="31" spans="1:10" x14ac:dyDescent="0.25">
      <c r="A31" s="5"/>
      <c r="B31" s="6">
        <v>200</v>
      </c>
      <c r="C31" s="6"/>
      <c r="D31" s="7" t="s">
        <v>27</v>
      </c>
      <c r="E31" s="7">
        <v>22151.75</v>
      </c>
      <c r="F31" s="9">
        <f>SUM(F45+F32+F48+F70+F72+F74)</f>
        <v>16335.750000000002</v>
      </c>
      <c r="G31" s="9">
        <f>SUM(G32+G45+G48+G70+G72+G74)</f>
        <v>22602.959999999999</v>
      </c>
      <c r="H31" s="8">
        <f>SUM(H32+H45+H48+H70+H72+H74)</f>
        <v>15710.77</v>
      </c>
      <c r="I31" s="8">
        <v>15825</v>
      </c>
      <c r="J31" s="10">
        <v>16838</v>
      </c>
    </row>
    <row r="32" spans="1:10" x14ac:dyDescent="0.25">
      <c r="A32" s="5"/>
      <c r="B32" s="6">
        <v>212</v>
      </c>
      <c r="C32" s="6"/>
      <c r="D32" s="7" t="s">
        <v>28</v>
      </c>
      <c r="E32" s="7">
        <v>9943.51</v>
      </c>
      <c r="F32" s="9">
        <f>SUM(F33:F44)</f>
        <v>8035.3600000000006</v>
      </c>
      <c r="G32" s="9">
        <f>SUM(G33:G44)</f>
        <v>6048.22</v>
      </c>
      <c r="H32" s="8">
        <f>SUM(H33:H44)</f>
        <v>6457.77</v>
      </c>
      <c r="I32" s="8">
        <f>SUM(I33:I44)</f>
        <v>7780</v>
      </c>
      <c r="J32" s="10">
        <f>SUM(J33:J44)</f>
        <v>7998</v>
      </c>
    </row>
    <row r="33" spans="1:10" x14ac:dyDescent="0.25">
      <c r="A33" s="5"/>
      <c r="B33" s="12">
        <v>212002</v>
      </c>
      <c r="C33" s="12">
        <v>41</v>
      </c>
      <c r="D33" s="18" t="s">
        <v>29</v>
      </c>
      <c r="E33" s="18">
        <v>428</v>
      </c>
      <c r="F33" s="19">
        <v>240</v>
      </c>
      <c r="G33" s="19">
        <v>0</v>
      </c>
      <c r="H33" s="15">
        <v>240</v>
      </c>
      <c r="I33" s="15">
        <v>240</v>
      </c>
      <c r="J33" s="17">
        <v>240</v>
      </c>
    </row>
    <row r="34" spans="1:10" x14ac:dyDescent="0.25">
      <c r="A34" s="4"/>
      <c r="B34" s="12">
        <v>212002</v>
      </c>
      <c r="C34" s="12">
        <v>41</v>
      </c>
      <c r="D34" s="18" t="s">
        <v>30</v>
      </c>
      <c r="E34" s="18">
        <v>1884.06</v>
      </c>
      <c r="F34" s="21">
        <v>1739.33</v>
      </c>
      <c r="G34" s="21">
        <v>1739.33</v>
      </c>
      <c r="H34" s="20">
        <v>1739</v>
      </c>
      <c r="I34" s="15">
        <v>1739</v>
      </c>
      <c r="J34" s="17">
        <v>1739</v>
      </c>
    </row>
    <row r="35" spans="1:10" x14ac:dyDescent="0.25">
      <c r="A35" s="4"/>
      <c r="B35" s="12">
        <v>212002</v>
      </c>
      <c r="C35" s="12">
        <v>41</v>
      </c>
      <c r="D35" s="18" t="s">
        <v>31</v>
      </c>
      <c r="E35" s="18">
        <v>0</v>
      </c>
      <c r="F35" s="21">
        <v>7</v>
      </c>
      <c r="G35" s="21">
        <v>0</v>
      </c>
      <c r="H35" s="20">
        <v>0</v>
      </c>
      <c r="I35" s="15">
        <v>0</v>
      </c>
      <c r="J35" s="17">
        <v>0</v>
      </c>
    </row>
    <row r="36" spans="1:10" x14ac:dyDescent="0.25">
      <c r="A36" s="4"/>
      <c r="B36" s="12">
        <v>212002</v>
      </c>
      <c r="C36" s="12">
        <v>41</v>
      </c>
      <c r="D36" s="18" t="s">
        <v>32</v>
      </c>
      <c r="E36" s="18">
        <v>169.77</v>
      </c>
      <c r="F36" s="19">
        <v>169.77</v>
      </c>
      <c r="G36" s="19">
        <v>169.77</v>
      </c>
      <c r="H36" s="15">
        <v>169.77</v>
      </c>
      <c r="I36" s="15">
        <v>170</v>
      </c>
      <c r="J36" s="17">
        <v>170</v>
      </c>
    </row>
    <row r="37" spans="1:10" x14ac:dyDescent="0.25">
      <c r="A37" s="4"/>
      <c r="B37" s="12">
        <v>212003</v>
      </c>
      <c r="C37" s="12">
        <v>41</v>
      </c>
      <c r="D37" s="18" t="s">
        <v>33</v>
      </c>
      <c r="E37" s="18">
        <v>326.5</v>
      </c>
      <c r="F37" s="19">
        <v>387</v>
      </c>
      <c r="G37" s="19">
        <v>217.5</v>
      </c>
      <c r="H37" s="15">
        <v>400</v>
      </c>
      <c r="I37" s="15">
        <v>500</v>
      </c>
      <c r="J37" s="17">
        <v>500</v>
      </c>
    </row>
    <row r="38" spans="1:10" x14ac:dyDescent="0.25">
      <c r="A38" s="4"/>
      <c r="B38" s="12">
        <v>212003</v>
      </c>
      <c r="C38" s="12">
        <v>41</v>
      </c>
      <c r="D38" s="18" t="s">
        <v>419</v>
      </c>
      <c r="E38" s="18">
        <v>707.04</v>
      </c>
      <c r="F38" s="19">
        <v>648.12</v>
      </c>
      <c r="G38" s="19">
        <v>58.92</v>
      </c>
      <c r="H38" s="15">
        <v>0</v>
      </c>
      <c r="I38" s="15">
        <v>0</v>
      </c>
      <c r="J38" s="17">
        <v>0</v>
      </c>
    </row>
    <row r="39" spans="1:10" x14ac:dyDescent="0.25">
      <c r="A39" s="4"/>
      <c r="B39" s="12">
        <v>212003</v>
      </c>
      <c r="C39" s="12">
        <v>41</v>
      </c>
      <c r="D39" s="18" t="s">
        <v>34</v>
      </c>
      <c r="E39" s="18">
        <v>2331.84</v>
      </c>
      <c r="F39" s="19">
        <v>0</v>
      </c>
      <c r="G39" s="19">
        <v>0</v>
      </c>
      <c r="H39" s="15">
        <v>0</v>
      </c>
      <c r="I39" s="15">
        <v>0</v>
      </c>
      <c r="J39" s="17">
        <v>0</v>
      </c>
    </row>
    <row r="40" spans="1:10" x14ac:dyDescent="0.25">
      <c r="A40" s="4"/>
      <c r="B40" s="12">
        <v>212003</v>
      </c>
      <c r="C40" s="12">
        <v>41</v>
      </c>
      <c r="D40" s="18" t="s">
        <v>35</v>
      </c>
      <c r="E40" s="18">
        <v>1553</v>
      </c>
      <c r="F40" s="19">
        <v>2018.9</v>
      </c>
      <c r="G40" s="19">
        <v>1397.7</v>
      </c>
      <c r="H40" s="15">
        <v>1864</v>
      </c>
      <c r="I40" s="15">
        <v>1864</v>
      </c>
      <c r="J40" s="17">
        <v>1864</v>
      </c>
    </row>
    <row r="41" spans="1:10" x14ac:dyDescent="0.25">
      <c r="A41" s="22"/>
      <c r="B41" s="23">
        <v>212003</v>
      </c>
      <c r="C41" s="23">
        <v>41</v>
      </c>
      <c r="D41" s="18" t="s">
        <v>36</v>
      </c>
      <c r="E41" s="18">
        <v>0</v>
      </c>
      <c r="F41" s="19">
        <v>630.67999999999995</v>
      </c>
      <c r="G41" s="19">
        <v>1330</v>
      </c>
      <c r="H41" s="20">
        <v>665</v>
      </c>
      <c r="I41" s="15">
        <v>665</v>
      </c>
      <c r="J41" s="17">
        <v>665</v>
      </c>
    </row>
    <row r="42" spans="1:10" x14ac:dyDescent="0.25">
      <c r="A42" s="22"/>
      <c r="B42" s="23">
        <v>212003</v>
      </c>
      <c r="C42" s="23">
        <v>41</v>
      </c>
      <c r="D42" s="18" t="s">
        <v>37</v>
      </c>
      <c r="E42" s="18">
        <v>1100</v>
      </c>
      <c r="F42" s="19">
        <v>1200</v>
      </c>
      <c r="G42" s="19">
        <v>1000</v>
      </c>
      <c r="H42" s="15">
        <v>1200</v>
      </c>
      <c r="I42" s="15">
        <v>1200</v>
      </c>
      <c r="J42" s="17">
        <v>1200</v>
      </c>
    </row>
    <row r="43" spans="1:10" x14ac:dyDescent="0.25">
      <c r="A43" s="22"/>
      <c r="B43" s="23">
        <v>212003</v>
      </c>
      <c r="C43" s="23">
        <v>41</v>
      </c>
      <c r="D43" s="18" t="s">
        <v>38</v>
      </c>
      <c r="E43" s="18">
        <v>119.64</v>
      </c>
      <c r="F43" s="19">
        <v>180</v>
      </c>
      <c r="G43" s="19">
        <v>135</v>
      </c>
      <c r="H43" s="15">
        <v>180</v>
      </c>
      <c r="I43" s="15">
        <v>180</v>
      </c>
      <c r="J43" s="17">
        <v>180</v>
      </c>
    </row>
    <row r="44" spans="1:10" x14ac:dyDescent="0.25">
      <c r="A44" s="22"/>
      <c r="B44" s="23">
        <v>212003</v>
      </c>
      <c r="C44" s="23">
        <v>41</v>
      </c>
      <c r="D44" s="18" t="s">
        <v>39</v>
      </c>
      <c r="E44" s="18">
        <v>1323.66</v>
      </c>
      <c r="F44" s="19">
        <v>814.56</v>
      </c>
      <c r="G44" s="19">
        <v>0</v>
      </c>
      <c r="H44" s="20">
        <v>0</v>
      </c>
      <c r="I44" s="15">
        <v>1222</v>
      </c>
      <c r="J44" s="17">
        <v>1440</v>
      </c>
    </row>
    <row r="45" spans="1:10" x14ac:dyDescent="0.25">
      <c r="A45" s="24"/>
      <c r="B45" s="25">
        <v>221</v>
      </c>
      <c r="C45" s="25"/>
      <c r="D45" s="7" t="s">
        <v>40</v>
      </c>
      <c r="E45" s="7">
        <v>1409.69</v>
      </c>
      <c r="F45" s="9">
        <f>SUM(F46:F47)</f>
        <v>696.02</v>
      </c>
      <c r="G45" s="9">
        <f>SUM(G46:G47)</f>
        <v>648.01</v>
      </c>
      <c r="H45" s="8">
        <f>SUM(H46:H47)</f>
        <v>850</v>
      </c>
      <c r="I45" s="8">
        <f>SUM(I46:I47)</f>
        <v>1000</v>
      </c>
      <c r="J45" s="10">
        <f>SUM(J46:J47)</f>
        <v>1050</v>
      </c>
    </row>
    <row r="46" spans="1:10" x14ac:dyDescent="0.25">
      <c r="A46" s="22"/>
      <c r="B46" s="23">
        <v>221004</v>
      </c>
      <c r="C46" s="23">
        <v>41</v>
      </c>
      <c r="D46" s="18" t="s">
        <v>41</v>
      </c>
      <c r="E46" s="18">
        <v>1242.5999999999999</v>
      </c>
      <c r="F46" s="19">
        <v>696.02</v>
      </c>
      <c r="G46" s="19">
        <v>638.01</v>
      </c>
      <c r="H46" s="15">
        <v>800</v>
      </c>
      <c r="I46" s="15">
        <v>850</v>
      </c>
      <c r="J46" s="17">
        <v>900</v>
      </c>
    </row>
    <row r="47" spans="1:10" x14ac:dyDescent="0.25">
      <c r="A47" s="22"/>
      <c r="B47" s="23">
        <v>222003</v>
      </c>
      <c r="C47" s="23">
        <v>41</v>
      </c>
      <c r="D47" s="18" t="s">
        <v>42</v>
      </c>
      <c r="E47" s="18">
        <v>167.09</v>
      </c>
      <c r="F47" s="19">
        <v>0</v>
      </c>
      <c r="G47" s="19">
        <v>10</v>
      </c>
      <c r="H47" s="15">
        <v>50</v>
      </c>
      <c r="I47" s="15">
        <v>150</v>
      </c>
      <c r="J47" s="17">
        <v>150</v>
      </c>
    </row>
    <row r="48" spans="1:10" x14ac:dyDescent="0.25">
      <c r="A48" s="24"/>
      <c r="B48" s="25">
        <v>223</v>
      </c>
      <c r="C48" s="25"/>
      <c r="D48" s="7" t="s">
        <v>43</v>
      </c>
      <c r="E48" s="7">
        <v>9912.59</v>
      </c>
      <c r="F48" s="9">
        <f>SUM(F49:F69)</f>
        <v>7468.83</v>
      </c>
      <c r="G48" s="9">
        <f>SUM(G50:G69)</f>
        <v>15865.970000000001</v>
      </c>
      <c r="H48" s="8">
        <f>SUM(H50:H69)</f>
        <v>8253</v>
      </c>
      <c r="I48" s="8">
        <f>SUM(I50:I69)</f>
        <v>6193</v>
      </c>
      <c r="J48" s="10">
        <f>SUM(J50:J69)</f>
        <v>6828</v>
      </c>
    </row>
    <row r="49" spans="1:10" x14ac:dyDescent="0.25">
      <c r="A49" s="24"/>
      <c r="B49" s="23">
        <v>223001</v>
      </c>
      <c r="C49" s="23">
        <v>41</v>
      </c>
      <c r="D49" s="18" t="s">
        <v>390</v>
      </c>
      <c r="E49" s="18">
        <v>0</v>
      </c>
      <c r="F49" s="19">
        <v>19.16</v>
      </c>
      <c r="G49" s="19">
        <v>0</v>
      </c>
      <c r="H49" s="15">
        <v>0</v>
      </c>
      <c r="I49" s="15">
        <v>0</v>
      </c>
      <c r="J49" s="17">
        <v>0</v>
      </c>
    </row>
    <row r="50" spans="1:10" x14ac:dyDescent="0.25">
      <c r="A50" s="22"/>
      <c r="B50" s="23">
        <v>223001</v>
      </c>
      <c r="C50" s="23">
        <v>41</v>
      </c>
      <c r="D50" s="18" t="s">
        <v>44</v>
      </c>
      <c r="E50" s="18">
        <v>704.37</v>
      </c>
      <c r="F50" s="19">
        <v>171.01</v>
      </c>
      <c r="G50" s="19">
        <v>99.5</v>
      </c>
      <c r="H50" s="15">
        <v>200</v>
      </c>
      <c r="I50" s="15">
        <v>500</v>
      </c>
      <c r="J50" s="17">
        <v>500</v>
      </c>
    </row>
    <row r="51" spans="1:10" x14ac:dyDescent="0.25">
      <c r="A51" s="22"/>
      <c r="B51" s="23">
        <v>223001</v>
      </c>
      <c r="C51" s="23">
        <v>41</v>
      </c>
      <c r="D51" s="18" t="s">
        <v>45</v>
      </c>
      <c r="E51" s="18">
        <v>283.68</v>
      </c>
      <c r="F51" s="19">
        <v>345.46</v>
      </c>
      <c r="G51" s="19">
        <v>170.46</v>
      </c>
      <c r="H51" s="15">
        <v>200</v>
      </c>
      <c r="I51" s="15">
        <v>400</v>
      </c>
      <c r="J51" s="17">
        <v>500</v>
      </c>
    </row>
    <row r="52" spans="1:10" x14ac:dyDescent="0.25">
      <c r="A52" s="22"/>
      <c r="B52" s="23">
        <v>223001</v>
      </c>
      <c r="C52" s="23">
        <v>41</v>
      </c>
      <c r="D52" s="18" t="s">
        <v>46</v>
      </c>
      <c r="E52" s="18">
        <v>785</v>
      </c>
      <c r="F52" s="19">
        <v>886</v>
      </c>
      <c r="G52" s="19">
        <v>647</v>
      </c>
      <c r="H52" s="15">
        <v>750</v>
      </c>
      <c r="I52" s="15">
        <v>750</v>
      </c>
      <c r="J52" s="17">
        <v>800</v>
      </c>
    </row>
    <row r="53" spans="1:10" x14ac:dyDescent="0.25">
      <c r="A53" s="22"/>
      <c r="B53" s="23">
        <v>223001</v>
      </c>
      <c r="C53" s="23">
        <v>41</v>
      </c>
      <c r="D53" s="18" t="s">
        <v>47</v>
      </c>
      <c r="E53" s="18">
        <v>4.3</v>
      </c>
      <c r="F53" s="19">
        <v>19.8</v>
      </c>
      <c r="G53" s="19">
        <v>30.6</v>
      </c>
      <c r="H53" s="15">
        <v>20</v>
      </c>
      <c r="I53" s="15">
        <v>10</v>
      </c>
      <c r="J53" s="17">
        <v>15</v>
      </c>
    </row>
    <row r="54" spans="1:10" x14ac:dyDescent="0.25">
      <c r="A54" s="22"/>
      <c r="B54" s="23">
        <v>223001</v>
      </c>
      <c r="C54" s="23">
        <v>41</v>
      </c>
      <c r="D54" s="18" t="s">
        <v>409</v>
      </c>
      <c r="E54" s="18">
        <v>84</v>
      </c>
      <c r="F54" s="19">
        <v>97</v>
      </c>
      <c r="G54" s="19">
        <v>123</v>
      </c>
      <c r="H54" s="15">
        <v>100</v>
      </c>
      <c r="I54" s="15">
        <v>100</v>
      </c>
      <c r="J54" s="17">
        <v>120</v>
      </c>
    </row>
    <row r="55" spans="1:10" x14ac:dyDescent="0.25">
      <c r="A55" s="22"/>
      <c r="B55" s="23">
        <v>223001</v>
      </c>
      <c r="C55" s="23">
        <v>41</v>
      </c>
      <c r="D55" s="18" t="s">
        <v>48</v>
      </c>
      <c r="E55" s="18">
        <v>183.1</v>
      </c>
      <c r="F55" s="19">
        <v>183.1</v>
      </c>
      <c r="G55" s="19">
        <v>183.1</v>
      </c>
      <c r="H55" s="15">
        <v>183</v>
      </c>
      <c r="I55" s="15">
        <v>183</v>
      </c>
      <c r="J55" s="17">
        <v>183</v>
      </c>
    </row>
    <row r="56" spans="1:10" x14ac:dyDescent="0.25">
      <c r="A56" s="22"/>
      <c r="B56" s="23">
        <v>223001</v>
      </c>
      <c r="C56" s="23">
        <v>41</v>
      </c>
      <c r="D56" s="18" t="s">
        <v>49</v>
      </c>
      <c r="E56" s="18">
        <v>20.7</v>
      </c>
      <c r="F56" s="19">
        <v>52.35</v>
      </c>
      <c r="G56" s="19">
        <v>38.83</v>
      </c>
      <c r="H56" s="15">
        <v>100</v>
      </c>
      <c r="I56" s="15">
        <v>100</v>
      </c>
      <c r="J56" s="17">
        <v>120</v>
      </c>
    </row>
    <row r="57" spans="1:10" x14ac:dyDescent="0.25">
      <c r="A57" s="22"/>
      <c r="B57" s="23">
        <v>223001</v>
      </c>
      <c r="C57" s="23">
        <v>41</v>
      </c>
      <c r="D57" s="18" t="s">
        <v>50</v>
      </c>
      <c r="E57" s="18">
        <v>75.349999999999994</v>
      </c>
      <c r="F57" s="19">
        <v>21</v>
      </c>
      <c r="G57" s="19">
        <v>15</v>
      </c>
      <c r="H57" s="15">
        <v>50</v>
      </c>
      <c r="I57" s="15">
        <v>150</v>
      </c>
      <c r="J57" s="17">
        <v>200</v>
      </c>
    </row>
    <row r="58" spans="1:10" x14ac:dyDescent="0.25">
      <c r="A58" s="22"/>
      <c r="B58" s="23">
        <v>223001</v>
      </c>
      <c r="C58" s="23">
        <v>41</v>
      </c>
      <c r="D58" s="18" t="s">
        <v>51</v>
      </c>
      <c r="E58" s="18">
        <v>2</v>
      </c>
      <c r="F58" s="19">
        <v>2257.6</v>
      </c>
      <c r="G58" s="19">
        <v>647.4</v>
      </c>
      <c r="H58" s="20">
        <v>1000</v>
      </c>
      <c r="I58" s="15">
        <v>0</v>
      </c>
      <c r="J58" s="17">
        <v>0</v>
      </c>
    </row>
    <row r="59" spans="1:10" x14ac:dyDescent="0.25">
      <c r="A59" s="22"/>
      <c r="B59" s="23">
        <v>223001</v>
      </c>
      <c r="C59" s="23">
        <v>41</v>
      </c>
      <c r="D59" s="18" t="s">
        <v>52</v>
      </c>
      <c r="E59" s="18">
        <v>100.13</v>
      </c>
      <c r="F59" s="19">
        <v>22.13</v>
      </c>
      <c r="G59" s="19">
        <v>91.3</v>
      </c>
      <c r="H59" s="15">
        <v>100</v>
      </c>
      <c r="I59" s="15">
        <v>100</v>
      </c>
      <c r="J59" s="17">
        <v>150</v>
      </c>
    </row>
    <row r="60" spans="1:10" x14ac:dyDescent="0.25">
      <c r="A60" s="22"/>
      <c r="B60" s="23">
        <v>223001</v>
      </c>
      <c r="C60" s="23">
        <v>41</v>
      </c>
      <c r="D60" s="18" t="s">
        <v>53</v>
      </c>
      <c r="E60" s="18">
        <v>0</v>
      </c>
      <c r="F60" s="19">
        <v>0</v>
      </c>
      <c r="G60" s="19">
        <v>0</v>
      </c>
      <c r="H60" s="15">
        <v>50</v>
      </c>
      <c r="I60" s="15">
        <v>100</v>
      </c>
      <c r="J60" s="17">
        <v>120</v>
      </c>
    </row>
    <row r="61" spans="1:10" x14ac:dyDescent="0.25">
      <c r="A61" s="22"/>
      <c r="B61" s="23">
        <v>223001</v>
      </c>
      <c r="C61" s="23">
        <v>41</v>
      </c>
      <c r="D61" s="18" t="s">
        <v>54</v>
      </c>
      <c r="E61" s="18">
        <v>5781.01</v>
      </c>
      <c r="F61" s="19">
        <v>2729.32</v>
      </c>
      <c r="G61" s="19">
        <v>13345.52</v>
      </c>
      <c r="H61" s="15">
        <v>5000</v>
      </c>
      <c r="I61" s="15">
        <v>3250</v>
      </c>
      <c r="J61" s="17">
        <v>3500</v>
      </c>
    </row>
    <row r="62" spans="1:10" x14ac:dyDescent="0.25">
      <c r="A62" s="22"/>
      <c r="B62" s="23">
        <v>223001</v>
      </c>
      <c r="C62" s="23">
        <v>41</v>
      </c>
      <c r="D62" s="18" t="s">
        <v>55</v>
      </c>
      <c r="E62" s="18">
        <v>656.64</v>
      </c>
      <c r="F62" s="19">
        <v>0</v>
      </c>
      <c r="G62" s="19">
        <v>0</v>
      </c>
      <c r="H62" s="15">
        <v>0</v>
      </c>
      <c r="I62" s="15">
        <v>0</v>
      </c>
      <c r="J62" s="17">
        <v>0</v>
      </c>
    </row>
    <row r="63" spans="1:10" x14ac:dyDescent="0.25">
      <c r="A63" s="22"/>
      <c r="B63" s="23">
        <v>223001</v>
      </c>
      <c r="C63" s="23">
        <v>41</v>
      </c>
      <c r="D63" s="18" t="s">
        <v>410</v>
      </c>
      <c r="E63" s="18">
        <v>0</v>
      </c>
      <c r="F63" s="21">
        <v>0</v>
      </c>
      <c r="G63" s="21">
        <v>79.06</v>
      </c>
      <c r="H63" s="20">
        <v>0</v>
      </c>
      <c r="I63" s="15">
        <v>0</v>
      </c>
      <c r="J63" s="17">
        <v>0</v>
      </c>
    </row>
    <row r="64" spans="1:10" x14ac:dyDescent="0.25">
      <c r="A64" s="22"/>
      <c r="B64" s="23">
        <v>223001</v>
      </c>
      <c r="C64" s="23">
        <v>41</v>
      </c>
      <c r="D64" s="18" t="s">
        <v>56</v>
      </c>
      <c r="E64" s="18">
        <v>374.71</v>
      </c>
      <c r="F64" s="27">
        <v>386.5</v>
      </c>
      <c r="G64" s="27">
        <v>240.95</v>
      </c>
      <c r="H64" s="26">
        <v>300</v>
      </c>
      <c r="I64" s="15">
        <v>350</v>
      </c>
      <c r="J64" s="17">
        <v>350</v>
      </c>
    </row>
    <row r="65" spans="1:10" x14ac:dyDescent="0.25">
      <c r="A65" s="22"/>
      <c r="B65" s="23">
        <v>223001</v>
      </c>
      <c r="C65" s="23">
        <v>41</v>
      </c>
      <c r="D65" s="18" t="s">
        <v>57</v>
      </c>
      <c r="E65" s="18">
        <v>129</v>
      </c>
      <c r="F65" s="27">
        <v>206.4</v>
      </c>
      <c r="G65" s="27">
        <v>51.6</v>
      </c>
      <c r="H65" s="26">
        <v>100</v>
      </c>
      <c r="I65" s="15">
        <v>100</v>
      </c>
      <c r="J65" s="17">
        <v>120</v>
      </c>
    </row>
    <row r="66" spans="1:10" x14ac:dyDescent="0.25">
      <c r="A66" s="22"/>
      <c r="B66" s="23">
        <v>223001</v>
      </c>
      <c r="C66" s="23">
        <v>41</v>
      </c>
      <c r="D66" s="18" t="s">
        <v>58</v>
      </c>
      <c r="E66" s="18">
        <v>420</v>
      </c>
      <c r="F66" s="27">
        <v>0</v>
      </c>
      <c r="G66" s="27">
        <v>0</v>
      </c>
      <c r="H66" s="26">
        <v>100</v>
      </c>
      <c r="I66" s="15">
        <v>100</v>
      </c>
      <c r="J66" s="17">
        <v>150</v>
      </c>
    </row>
    <row r="67" spans="1:10" x14ac:dyDescent="0.25">
      <c r="A67" s="22"/>
      <c r="B67" s="23">
        <v>223001</v>
      </c>
      <c r="C67" s="23">
        <v>41</v>
      </c>
      <c r="D67" s="18" t="s">
        <v>59</v>
      </c>
      <c r="E67" s="18">
        <v>7</v>
      </c>
      <c r="F67" s="27">
        <v>0</v>
      </c>
      <c r="G67" s="27">
        <v>0</v>
      </c>
      <c r="H67" s="26">
        <v>0</v>
      </c>
      <c r="I67" s="15">
        <v>0</v>
      </c>
      <c r="J67" s="17">
        <v>0</v>
      </c>
    </row>
    <row r="68" spans="1:10" x14ac:dyDescent="0.25">
      <c r="A68" s="22"/>
      <c r="B68" s="23">
        <v>223001</v>
      </c>
      <c r="C68" s="23">
        <v>41</v>
      </c>
      <c r="D68" s="18" t="s">
        <v>411</v>
      </c>
      <c r="E68" s="18">
        <v>0</v>
      </c>
      <c r="F68" s="27">
        <v>0</v>
      </c>
      <c r="G68" s="27">
        <v>102.65</v>
      </c>
      <c r="H68" s="26">
        <v>0</v>
      </c>
      <c r="I68" s="15">
        <v>0</v>
      </c>
      <c r="J68" s="17">
        <v>0</v>
      </c>
    </row>
    <row r="69" spans="1:10" x14ac:dyDescent="0.25">
      <c r="A69" s="22"/>
      <c r="B69" s="23">
        <v>223001</v>
      </c>
      <c r="C69" s="23">
        <v>41</v>
      </c>
      <c r="D69" s="18" t="s">
        <v>60</v>
      </c>
      <c r="E69" s="18">
        <v>0</v>
      </c>
      <c r="F69" s="27">
        <v>72</v>
      </c>
      <c r="G69" s="27">
        <v>0</v>
      </c>
      <c r="H69" s="26">
        <v>0</v>
      </c>
      <c r="I69" s="15">
        <v>0</v>
      </c>
      <c r="J69" s="17">
        <v>0</v>
      </c>
    </row>
    <row r="70" spans="1:10" x14ac:dyDescent="0.25">
      <c r="A70" s="22"/>
      <c r="B70" s="25">
        <v>229</v>
      </c>
      <c r="C70" s="25"/>
      <c r="D70" s="7" t="s">
        <v>61</v>
      </c>
      <c r="E70" s="7">
        <v>15</v>
      </c>
      <c r="F70" s="29">
        <v>20</v>
      </c>
      <c r="G70" s="29">
        <f>SUM(G71)</f>
        <v>10</v>
      </c>
      <c r="H70" s="28">
        <f>SUM(H71)</f>
        <v>20</v>
      </c>
      <c r="I70" s="8">
        <f>SUM(I71)</f>
        <v>20</v>
      </c>
      <c r="J70" s="10">
        <f>SUM(J71)</f>
        <v>25</v>
      </c>
    </row>
    <row r="71" spans="1:10" x14ac:dyDescent="0.25">
      <c r="A71" s="22"/>
      <c r="B71" s="23">
        <v>229005</v>
      </c>
      <c r="C71" s="23">
        <v>41</v>
      </c>
      <c r="D71" s="18" t="s">
        <v>62</v>
      </c>
      <c r="E71" s="18">
        <v>15</v>
      </c>
      <c r="F71" s="27">
        <v>20</v>
      </c>
      <c r="G71" s="27">
        <v>10</v>
      </c>
      <c r="H71" s="26">
        <v>20</v>
      </c>
      <c r="I71" s="15">
        <v>20</v>
      </c>
      <c r="J71" s="17">
        <v>25</v>
      </c>
    </row>
    <row r="72" spans="1:10" x14ac:dyDescent="0.25">
      <c r="A72" s="24"/>
      <c r="B72" s="25">
        <v>240</v>
      </c>
      <c r="C72" s="25"/>
      <c r="D72" s="7" t="s">
        <v>63</v>
      </c>
      <c r="E72" s="7">
        <v>12.69</v>
      </c>
      <c r="F72" s="9">
        <v>18.5</v>
      </c>
      <c r="G72" s="9">
        <f>SUM(G73)</f>
        <v>30.76</v>
      </c>
      <c r="H72" s="8">
        <f>SUM(H73)</f>
        <v>30</v>
      </c>
      <c r="I72" s="8">
        <f>SUM(I73)</f>
        <v>25</v>
      </c>
      <c r="J72" s="10">
        <f>SUM(J73)</f>
        <v>30</v>
      </c>
    </row>
    <row r="73" spans="1:10" x14ac:dyDescent="0.25">
      <c r="A73" s="22"/>
      <c r="B73" s="23">
        <v>242000</v>
      </c>
      <c r="C73" s="23">
        <v>41</v>
      </c>
      <c r="D73" s="18" t="s">
        <v>64</v>
      </c>
      <c r="E73" s="18">
        <v>12.69</v>
      </c>
      <c r="F73" s="19">
        <v>18.5</v>
      </c>
      <c r="G73" s="19">
        <v>30.76</v>
      </c>
      <c r="H73" s="15">
        <v>30</v>
      </c>
      <c r="I73" s="15">
        <v>25</v>
      </c>
      <c r="J73" s="17">
        <v>30</v>
      </c>
    </row>
    <row r="74" spans="1:10" x14ac:dyDescent="0.25">
      <c r="A74" s="24"/>
      <c r="B74" s="25">
        <v>290</v>
      </c>
      <c r="C74" s="25"/>
      <c r="D74" s="7" t="s">
        <v>65</v>
      </c>
      <c r="E74" s="7">
        <v>858.27</v>
      </c>
      <c r="F74" s="9">
        <v>97.04</v>
      </c>
      <c r="G74" s="9">
        <f>SUM(G75)</f>
        <v>0</v>
      </c>
      <c r="H74" s="8">
        <f>SUM(H75)</f>
        <v>100</v>
      </c>
      <c r="I74" s="8">
        <f>SUM(I75)</f>
        <v>100</v>
      </c>
      <c r="J74" s="10">
        <f>SUM(J75)</f>
        <v>200</v>
      </c>
    </row>
    <row r="75" spans="1:10" x14ac:dyDescent="0.25">
      <c r="A75" s="22"/>
      <c r="B75" s="23">
        <v>292012</v>
      </c>
      <c r="C75" s="23">
        <v>41</v>
      </c>
      <c r="D75" s="18" t="s">
        <v>66</v>
      </c>
      <c r="E75" s="18">
        <v>858.27</v>
      </c>
      <c r="F75" s="19">
        <v>97.04</v>
      </c>
      <c r="G75" s="19">
        <v>0</v>
      </c>
      <c r="H75" s="15">
        <v>100</v>
      </c>
      <c r="I75" s="15">
        <v>100</v>
      </c>
      <c r="J75" s="17">
        <v>200</v>
      </c>
    </row>
    <row r="76" spans="1:10" x14ac:dyDescent="0.25">
      <c r="A76" s="22"/>
      <c r="B76" s="18"/>
      <c r="C76" s="18"/>
      <c r="D76" s="7" t="s">
        <v>67</v>
      </c>
      <c r="E76" s="7">
        <v>10193.6</v>
      </c>
      <c r="F76" s="19">
        <v>1114.52</v>
      </c>
      <c r="G76" s="9">
        <f>SUM(G77)</f>
        <v>2438.4</v>
      </c>
      <c r="H76" s="8">
        <f>SUM(H77)</f>
        <v>0</v>
      </c>
      <c r="I76" s="8">
        <f>SUM(I77)</f>
        <v>0</v>
      </c>
      <c r="J76" s="10">
        <f>SUM(J77)</f>
        <v>0</v>
      </c>
    </row>
    <row r="77" spans="1:10" x14ac:dyDescent="0.25">
      <c r="A77" s="24"/>
      <c r="B77" s="25">
        <v>230</v>
      </c>
      <c r="C77" s="25"/>
      <c r="D77" s="7" t="s">
        <v>68</v>
      </c>
      <c r="E77" s="7">
        <v>10193.6</v>
      </c>
      <c r="F77" s="9">
        <v>1114.52</v>
      </c>
      <c r="G77" s="9">
        <f>SUM(G78:G79)</f>
        <v>2438.4</v>
      </c>
      <c r="H77" s="8">
        <f>SUM(H78:H79)</f>
        <v>0</v>
      </c>
      <c r="I77" s="8">
        <f>SUM(I78:I79)</f>
        <v>0</v>
      </c>
      <c r="J77" s="10">
        <f>SUM(J78:J79)</f>
        <v>0</v>
      </c>
    </row>
    <row r="78" spans="1:10" x14ac:dyDescent="0.25">
      <c r="A78" s="24"/>
      <c r="B78" s="23">
        <v>231000</v>
      </c>
      <c r="C78" s="23">
        <v>43</v>
      </c>
      <c r="D78" s="18" t="s">
        <v>69</v>
      </c>
      <c r="E78" s="18">
        <v>98</v>
      </c>
      <c r="F78" s="19">
        <v>0</v>
      </c>
      <c r="G78" s="19">
        <v>0</v>
      </c>
      <c r="H78" s="15">
        <v>0</v>
      </c>
      <c r="I78" s="15">
        <v>0</v>
      </c>
      <c r="J78" s="17">
        <v>0</v>
      </c>
    </row>
    <row r="79" spans="1:10" x14ac:dyDescent="0.25">
      <c r="A79" s="22"/>
      <c r="B79" s="23">
        <v>233001</v>
      </c>
      <c r="C79" s="23">
        <v>43</v>
      </c>
      <c r="D79" s="18" t="s">
        <v>70</v>
      </c>
      <c r="E79" s="18">
        <v>10095.6</v>
      </c>
      <c r="F79" s="19">
        <v>1114.52</v>
      </c>
      <c r="G79" s="19">
        <v>2438.4</v>
      </c>
      <c r="H79" s="109">
        <v>0</v>
      </c>
      <c r="I79" s="15">
        <v>0</v>
      </c>
      <c r="J79" s="17">
        <v>0</v>
      </c>
    </row>
    <row r="80" spans="1:10" x14ac:dyDescent="0.25">
      <c r="A80" s="24"/>
      <c r="B80" s="25">
        <v>300</v>
      </c>
      <c r="C80" s="25"/>
      <c r="D80" s="7" t="s">
        <v>71</v>
      </c>
      <c r="E80" s="7">
        <v>5862.67</v>
      </c>
      <c r="F80" s="9">
        <f>SUM(F81:F95)</f>
        <v>5359.93</v>
      </c>
      <c r="G80" s="9">
        <f>SUM(G81:G97)</f>
        <v>18797.14</v>
      </c>
      <c r="H80" s="8">
        <f>SUM(H81:H95)</f>
        <v>5067</v>
      </c>
      <c r="I80" s="8">
        <f>SUM(I81:I95)</f>
        <v>2515</v>
      </c>
      <c r="J80" s="10">
        <f>SUM(J81:J95)</f>
        <v>2565</v>
      </c>
    </row>
    <row r="81" spans="1:10" x14ac:dyDescent="0.25">
      <c r="A81" s="24"/>
      <c r="B81" s="23">
        <v>312012</v>
      </c>
      <c r="C81" s="23">
        <v>111</v>
      </c>
      <c r="D81" s="18" t="s">
        <v>72</v>
      </c>
      <c r="E81" s="18">
        <v>182.82</v>
      </c>
      <c r="F81" s="19">
        <v>180.18</v>
      </c>
      <c r="G81" s="19">
        <v>179.52</v>
      </c>
      <c r="H81" s="15">
        <v>180</v>
      </c>
      <c r="I81" s="15">
        <v>180</v>
      </c>
      <c r="J81" s="17">
        <v>180</v>
      </c>
    </row>
    <row r="82" spans="1:10" x14ac:dyDescent="0.25">
      <c r="A82" s="22"/>
      <c r="B82" s="23">
        <v>312001</v>
      </c>
      <c r="C82" s="23">
        <v>111</v>
      </c>
      <c r="D82" s="18" t="s">
        <v>73</v>
      </c>
      <c r="E82" s="18">
        <v>1402.93</v>
      </c>
      <c r="F82" s="19">
        <v>1936.98</v>
      </c>
      <c r="G82" s="19">
        <v>1410.77</v>
      </c>
      <c r="H82" s="15">
        <v>1950</v>
      </c>
      <c r="I82" s="15">
        <v>1950</v>
      </c>
      <c r="J82" s="17">
        <v>2000</v>
      </c>
    </row>
    <row r="83" spans="1:10" x14ac:dyDescent="0.25">
      <c r="A83" s="22"/>
      <c r="B83" s="30">
        <v>312001</v>
      </c>
      <c r="C83" s="30">
        <v>111</v>
      </c>
      <c r="D83" s="31" t="s">
        <v>74</v>
      </c>
      <c r="E83" s="31">
        <v>232.4</v>
      </c>
      <c r="F83" s="19">
        <v>365.2</v>
      </c>
      <c r="G83" s="19">
        <v>282.2</v>
      </c>
      <c r="H83" s="15">
        <v>300</v>
      </c>
      <c r="I83" s="15">
        <v>300</v>
      </c>
      <c r="J83" s="17">
        <v>300</v>
      </c>
    </row>
    <row r="84" spans="1:10" x14ac:dyDescent="0.25">
      <c r="A84" s="22"/>
      <c r="B84" s="30">
        <v>312012</v>
      </c>
      <c r="C84" s="30">
        <v>111</v>
      </c>
      <c r="D84" s="31" t="s">
        <v>414</v>
      </c>
      <c r="E84" s="31">
        <v>29</v>
      </c>
      <c r="F84" s="19">
        <v>23.59</v>
      </c>
      <c r="G84" s="19">
        <v>23.5</v>
      </c>
      <c r="H84" s="15">
        <v>25</v>
      </c>
      <c r="I84" s="15">
        <v>25</v>
      </c>
      <c r="J84" s="17">
        <v>25</v>
      </c>
    </row>
    <row r="85" spans="1:10" x14ac:dyDescent="0.25">
      <c r="A85" s="22"/>
      <c r="B85" s="30">
        <v>312012</v>
      </c>
      <c r="C85" s="30">
        <v>111</v>
      </c>
      <c r="D85" s="18" t="s">
        <v>75</v>
      </c>
      <c r="E85" s="18">
        <v>58.13</v>
      </c>
      <c r="F85" s="19">
        <v>51.17</v>
      </c>
      <c r="G85" s="19">
        <v>50.93</v>
      </c>
      <c r="H85" s="15">
        <v>60</v>
      </c>
      <c r="I85" s="15">
        <v>60</v>
      </c>
      <c r="J85" s="17">
        <v>60</v>
      </c>
    </row>
    <row r="86" spans="1:10" x14ac:dyDescent="0.25">
      <c r="A86" s="22"/>
      <c r="B86" s="30">
        <v>312012</v>
      </c>
      <c r="C86" s="30">
        <v>111</v>
      </c>
      <c r="D86" s="31" t="s">
        <v>415</v>
      </c>
      <c r="E86" s="31">
        <v>0</v>
      </c>
      <c r="F86" s="19">
        <v>0</v>
      </c>
      <c r="G86" s="19">
        <v>505.92</v>
      </c>
      <c r="H86" s="15">
        <v>500</v>
      </c>
      <c r="I86" s="15"/>
      <c r="J86" s="17"/>
    </row>
    <row r="87" spans="1:10" x14ac:dyDescent="0.25">
      <c r="A87" s="22"/>
      <c r="B87" s="30">
        <v>312001</v>
      </c>
      <c r="C87" s="30">
        <v>111</v>
      </c>
      <c r="D87" s="31" t="s">
        <v>76</v>
      </c>
      <c r="E87" s="31">
        <v>2560.86</v>
      </c>
      <c r="F87" s="19">
        <v>0</v>
      </c>
      <c r="G87" s="19">
        <v>0</v>
      </c>
      <c r="H87" s="15">
        <v>0</v>
      </c>
      <c r="I87" s="15">
        <v>0</v>
      </c>
      <c r="J87" s="17">
        <v>0</v>
      </c>
    </row>
    <row r="88" spans="1:10" x14ac:dyDescent="0.25">
      <c r="A88" s="22"/>
      <c r="B88" s="30">
        <v>312001</v>
      </c>
      <c r="C88" s="30">
        <v>111</v>
      </c>
      <c r="D88" s="31" t="s">
        <v>77</v>
      </c>
      <c r="E88" s="31">
        <v>70</v>
      </c>
      <c r="F88" s="19">
        <v>0</v>
      </c>
      <c r="G88" s="19">
        <v>397</v>
      </c>
      <c r="H88" s="15">
        <v>0</v>
      </c>
      <c r="I88" s="15">
        <v>0</v>
      </c>
      <c r="J88" s="17">
        <v>0</v>
      </c>
    </row>
    <row r="89" spans="1:10" x14ac:dyDescent="0.25">
      <c r="A89" s="22"/>
      <c r="B89" s="30">
        <v>312001</v>
      </c>
      <c r="C89" s="30">
        <v>111</v>
      </c>
      <c r="D89" s="31" t="s">
        <v>78</v>
      </c>
      <c r="E89" s="31">
        <v>0</v>
      </c>
      <c r="F89" s="19">
        <v>523.6</v>
      </c>
      <c r="G89" s="19">
        <v>0</v>
      </c>
      <c r="H89" s="20">
        <v>0</v>
      </c>
      <c r="I89" s="15">
        <v>0</v>
      </c>
      <c r="J89" s="17">
        <v>0</v>
      </c>
    </row>
    <row r="90" spans="1:10" x14ac:dyDescent="0.25">
      <c r="A90" s="22"/>
      <c r="B90" s="30">
        <v>312001</v>
      </c>
      <c r="C90" s="30" t="s">
        <v>412</v>
      </c>
      <c r="D90" s="31" t="s">
        <v>78</v>
      </c>
      <c r="E90" s="31">
        <v>0</v>
      </c>
      <c r="F90" s="19">
        <v>0</v>
      </c>
      <c r="G90" s="19">
        <v>3560.48</v>
      </c>
      <c r="H90" s="20">
        <v>0</v>
      </c>
      <c r="I90" s="15">
        <v>0</v>
      </c>
      <c r="J90" s="17">
        <v>0</v>
      </c>
    </row>
    <row r="91" spans="1:10" x14ac:dyDescent="0.25">
      <c r="A91" s="22"/>
      <c r="B91" s="30">
        <v>312001</v>
      </c>
      <c r="C91" s="30" t="s">
        <v>413</v>
      </c>
      <c r="D91" s="31" t="s">
        <v>78</v>
      </c>
      <c r="E91" s="31">
        <v>0</v>
      </c>
      <c r="F91" s="19">
        <v>0</v>
      </c>
      <c r="G91" s="19">
        <v>628.32000000000005</v>
      </c>
      <c r="H91" s="20">
        <v>0</v>
      </c>
      <c r="I91" s="15">
        <v>0</v>
      </c>
      <c r="J91" s="17">
        <v>0</v>
      </c>
    </row>
    <row r="92" spans="1:10" x14ac:dyDescent="0.25">
      <c r="A92" s="22"/>
      <c r="B92" s="30">
        <v>312001</v>
      </c>
      <c r="C92" s="30">
        <v>111</v>
      </c>
      <c r="D92" s="31" t="s">
        <v>420</v>
      </c>
      <c r="E92" s="31">
        <v>0</v>
      </c>
      <c r="F92" s="19">
        <v>0</v>
      </c>
      <c r="G92" s="19">
        <v>0</v>
      </c>
      <c r="H92" s="20">
        <v>2052</v>
      </c>
      <c r="I92" s="15"/>
      <c r="J92" s="17"/>
    </row>
    <row r="93" spans="1:10" x14ac:dyDescent="0.25">
      <c r="A93" s="22"/>
      <c r="B93" s="30">
        <v>312012</v>
      </c>
      <c r="C93" s="30">
        <v>111</v>
      </c>
      <c r="D93" s="31" t="s">
        <v>79</v>
      </c>
      <c r="E93" s="31">
        <v>906.45</v>
      </c>
      <c r="F93" s="19">
        <v>2279.21</v>
      </c>
      <c r="G93" s="19">
        <v>458.5</v>
      </c>
      <c r="H93" s="15">
        <v>0</v>
      </c>
      <c r="I93" s="15">
        <v>0</v>
      </c>
      <c r="J93" s="17">
        <v>0</v>
      </c>
    </row>
    <row r="94" spans="1:10" x14ac:dyDescent="0.25">
      <c r="A94" s="22"/>
      <c r="B94" s="30">
        <v>312001</v>
      </c>
      <c r="C94" s="30">
        <v>111</v>
      </c>
      <c r="D94" s="31" t="s">
        <v>80</v>
      </c>
      <c r="E94" s="31">
        <v>136.36000000000001</v>
      </c>
      <c r="F94" s="19">
        <v>0</v>
      </c>
      <c r="G94" s="19">
        <v>0</v>
      </c>
      <c r="H94" s="15">
        <v>0</v>
      </c>
      <c r="I94" s="15">
        <v>0</v>
      </c>
      <c r="J94" s="17">
        <v>0</v>
      </c>
    </row>
    <row r="95" spans="1:10" x14ac:dyDescent="0.25">
      <c r="A95" s="22"/>
      <c r="B95" s="30">
        <v>312001</v>
      </c>
      <c r="C95" s="30">
        <v>111</v>
      </c>
      <c r="D95" s="31" t="s">
        <v>81</v>
      </c>
      <c r="E95" s="31">
        <v>283.72000000000003</v>
      </c>
      <c r="F95" s="19">
        <v>0</v>
      </c>
      <c r="G95" s="19">
        <v>0</v>
      </c>
      <c r="H95" s="15">
        <v>0</v>
      </c>
      <c r="I95" s="15">
        <v>0</v>
      </c>
      <c r="J95" s="17">
        <v>0</v>
      </c>
    </row>
    <row r="96" spans="1:10" x14ac:dyDescent="0.25">
      <c r="A96" s="22"/>
      <c r="B96" s="30">
        <v>321000</v>
      </c>
      <c r="C96" s="30" t="s">
        <v>416</v>
      </c>
      <c r="D96" s="31" t="s">
        <v>417</v>
      </c>
      <c r="E96" s="31">
        <v>0</v>
      </c>
      <c r="F96" s="19">
        <v>0</v>
      </c>
      <c r="G96" s="19">
        <v>5000</v>
      </c>
      <c r="H96" s="15">
        <v>0</v>
      </c>
      <c r="I96" s="15">
        <v>0</v>
      </c>
      <c r="J96" s="17">
        <v>0</v>
      </c>
    </row>
    <row r="97" spans="1:10" x14ac:dyDescent="0.25">
      <c r="A97" s="22"/>
      <c r="B97" s="30">
        <v>322001</v>
      </c>
      <c r="C97" s="30">
        <v>111</v>
      </c>
      <c r="D97" s="31" t="s">
        <v>418</v>
      </c>
      <c r="E97" s="31">
        <v>0</v>
      </c>
      <c r="F97" s="19">
        <v>0</v>
      </c>
      <c r="G97" s="19">
        <v>6300</v>
      </c>
      <c r="H97" s="15">
        <v>0</v>
      </c>
      <c r="I97" s="15">
        <v>0</v>
      </c>
      <c r="J97" s="17">
        <v>0</v>
      </c>
    </row>
    <row r="98" spans="1:10" x14ac:dyDescent="0.25">
      <c r="A98" s="22"/>
      <c r="B98" s="32">
        <v>400</v>
      </c>
      <c r="C98" s="32"/>
      <c r="D98" s="33" t="s">
        <v>82</v>
      </c>
      <c r="E98" s="33">
        <v>0</v>
      </c>
      <c r="F98" s="35">
        <f>SUM(F99:F101)</f>
        <v>17274.82</v>
      </c>
      <c r="G98" s="35">
        <f>SUM(G99:G101)</f>
        <v>4897.66</v>
      </c>
      <c r="H98" s="34">
        <f>SUM(H99:H101)</f>
        <v>5000</v>
      </c>
      <c r="I98" s="8">
        <f>SUM(I99:I101)</f>
        <v>0</v>
      </c>
      <c r="J98" s="10">
        <f>SUM(J99:J101)</f>
        <v>0</v>
      </c>
    </row>
    <row r="99" spans="1:10" x14ac:dyDescent="0.25">
      <c r="A99" s="22"/>
      <c r="B99" s="31">
        <v>453000</v>
      </c>
      <c r="C99" s="31">
        <v>46</v>
      </c>
      <c r="D99" s="31" t="s">
        <v>421</v>
      </c>
      <c r="E99" s="31">
        <v>0</v>
      </c>
      <c r="F99" s="37">
        <v>15466.34</v>
      </c>
      <c r="G99" s="37">
        <v>0</v>
      </c>
      <c r="H99" s="108">
        <v>5000</v>
      </c>
      <c r="I99" s="15">
        <v>0</v>
      </c>
      <c r="J99" s="17">
        <v>0</v>
      </c>
    </row>
    <row r="100" spans="1:10" x14ac:dyDescent="0.25">
      <c r="A100" s="22"/>
      <c r="B100" s="38">
        <v>454001</v>
      </c>
      <c r="C100" s="38">
        <v>46</v>
      </c>
      <c r="D100" s="38" t="s">
        <v>83</v>
      </c>
      <c r="E100" s="38">
        <v>0</v>
      </c>
      <c r="F100" s="37">
        <v>1718.48</v>
      </c>
      <c r="G100" s="37">
        <v>4787.66</v>
      </c>
      <c r="H100" s="36">
        <v>0</v>
      </c>
      <c r="I100" s="15">
        <v>0</v>
      </c>
      <c r="J100" s="17">
        <v>0</v>
      </c>
    </row>
    <row r="101" spans="1:10" x14ac:dyDescent="0.25">
      <c r="A101" s="22"/>
      <c r="B101" s="38">
        <v>411007</v>
      </c>
      <c r="C101" s="38">
        <v>41</v>
      </c>
      <c r="D101" s="38" t="s">
        <v>84</v>
      </c>
      <c r="E101" s="38">
        <v>0</v>
      </c>
      <c r="F101" s="37">
        <v>90</v>
      </c>
      <c r="G101" s="37">
        <v>110</v>
      </c>
      <c r="H101" s="36">
        <v>0</v>
      </c>
      <c r="I101" s="15">
        <v>0</v>
      </c>
      <c r="J101" s="17">
        <v>0</v>
      </c>
    </row>
    <row r="102" spans="1:10" x14ac:dyDescent="0.25">
      <c r="A102" s="135" t="s">
        <v>85</v>
      </c>
      <c r="B102" s="136"/>
      <c r="C102" s="136"/>
      <c r="D102" s="136"/>
      <c r="E102" s="39">
        <v>202041.24</v>
      </c>
      <c r="F102" s="9">
        <f>SUM(F98+F80+F31+F12+F76)</f>
        <v>212152.95999999999</v>
      </c>
      <c r="G102" s="9">
        <f>SUM(G98+G80+G76+G31+G12)</f>
        <v>182353.36000000002</v>
      </c>
      <c r="H102" s="8">
        <f>SUM(H98+H80+H76+H31+H12)</f>
        <v>195723.77</v>
      </c>
      <c r="I102" s="8">
        <f>SUM(I98+I80+I76+I31+I12)</f>
        <v>192029</v>
      </c>
      <c r="J102" s="10">
        <f>SUM(J98+J80+J76+J31+J12)</f>
        <v>193092</v>
      </c>
    </row>
    <row r="103" spans="1:10" x14ac:dyDescent="0.25">
      <c r="A103" s="40"/>
      <c r="B103" s="41"/>
      <c r="C103" s="42"/>
      <c r="D103" s="42"/>
      <c r="E103" s="42"/>
      <c r="F103" s="19"/>
      <c r="G103" s="19"/>
      <c r="H103" s="15"/>
      <c r="I103" s="15"/>
      <c r="J103" s="17"/>
    </row>
    <row r="104" spans="1:10" x14ac:dyDescent="0.25">
      <c r="A104" s="43"/>
      <c r="B104" s="44"/>
      <c r="C104" s="7"/>
      <c r="D104" s="7" t="s">
        <v>86</v>
      </c>
      <c r="E104" s="7">
        <v>197045</v>
      </c>
      <c r="F104" s="9">
        <v>189453</v>
      </c>
      <c r="G104" s="9">
        <f>SUM(G105)</f>
        <v>142102</v>
      </c>
      <c r="H104" s="8">
        <f>SUM(H105)</f>
        <v>168000</v>
      </c>
      <c r="I104" s="8">
        <f>SUM(I105)</f>
        <v>180000</v>
      </c>
      <c r="J104" s="10">
        <f>SUM(J105)</f>
        <v>190000</v>
      </c>
    </row>
    <row r="105" spans="1:10" x14ac:dyDescent="0.25">
      <c r="A105" s="45"/>
      <c r="B105" s="38">
        <v>312012</v>
      </c>
      <c r="C105" s="31">
        <v>111</v>
      </c>
      <c r="D105" s="31" t="s">
        <v>87</v>
      </c>
      <c r="E105" s="31">
        <v>197045</v>
      </c>
      <c r="F105" s="47">
        <v>189453</v>
      </c>
      <c r="G105" s="47">
        <v>142102</v>
      </c>
      <c r="H105" s="107">
        <v>168000</v>
      </c>
      <c r="I105" s="46">
        <v>180000</v>
      </c>
      <c r="J105" s="48">
        <v>190000</v>
      </c>
    </row>
    <row r="106" spans="1:10" ht="15.75" thickBot="1" x14ac:dyDescent="0.3">
      <c r="A106" s="45"/>
      <c r="B106" s="49"/>
      <c r="C106" s="49"/>
      <c r="D106" s="49"/>
      <c r="E106" s="49"/>
      <c r="F106" s="51"/>
      <c r="G106" s="51"/>
      <c r="H106" s="50"/>
      <c r="I106" s="50"/>
      <c r="J106" s="52"/>
    </row>
    <row r="107" spans="1:10" ht="15.75" thickBot="1" x14ac:dyDescent="0.3">
      <c r="A107" s="137" t="s">
        <v>88</v>
      </c>
      <c r="B107" s="138"/>
      <c r="C107" s="138"/>
      <c r="D107" s="138"/>
      <c r="E107" s="53">
        <v>399086.24</v>
      </c>
      <c r="F107" s="55">
        <f>SUM(F102+F104)</f>
        <v>401605.95999999996</v>
      </c>
      <c r="G107" s="55">
        <f>SUM(G102+G104)</f>
        <v>324455.36</v>
      </c>
      <c r="H107" s="54">
        <f>SUM(H102+H104)</f>
        <v>363723.77</v>
      </c>
      <c r="I107" s="54">
        <f>SUM(I102+I104)</f>
        <v>372029</v>
      </c>
      <c r="J107" s="56">
        <f>SUM(J102+J104)</f>
        <v>383092</v>
      </c>
    </row>
    <row r="110" spans="1:10" ht="18.75" x14ac:dyDescent="0.3">
      <c r="A110" s="57" t="s">
        <v>89</v>
      </c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t="15.75" thickBot="1" x14ac:dyDescent="0.3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x14ac:dyDescent="0.25">
      <c r="A112" s="59" t="s">
        <v>90</v>
      </c>
      <c r="B112" s="58"/>
      <c r="C112" s="58"/>
      <c r="D112" s="60" t="s">
        <v>91</v>
      </c>
      <c r="E112" s="61"/>
      <c r="F112" s="58"/>
      <c r="G112" s="58"/>
      <c r="H112" s="58"/>
      <c r="I112" s="58"/>
      <c r="J112" s="58"/>
    </row>
    <row r="113" spans="1:10" x14ac:dyDescent="0.25">
      <c r="A113" s="58"/>
      <c r="B113" s="58"/>
      <c r="C113" s="58"/>
      <c r="D113" s="62" t="s">
        <v>92</v>
      </c>
      <c r="E113" s="63"/>
      <c r="F113" s="58"/>
      <c r="G113" s="58"/>
      <c r="H113" s="58"/>
      <c r="I113" s="58"/>
      <c r="J113" s="58"/>
    </row>
    <row r="114" spans="1:10" x14ac:dyDescent="0.25">
      <c r="A114" s="58"/>
      <c r="B114" s="58"/>
      <c r="C114" s="58"/>
      <c r="D114" s="62" t="s">
        <v>93</v>
      </c>
      <c r="E114" s="63"/>
      <c r="F114" s="58"/>
      <c r="G114" s="58"/>
      <c r="H114" s="58"/>
      <c r="I114" s="58"/>
      <c r="J114" s="58"/>
    </row>
    <row r="115" spans="1:10" x14ac:dyDescent="0.25">
      <c r="A115" s="58"/>
      <c r="B115" s="58"/>
      <c r="C115" s="58"/>
      <c r="D115" s="62" t="s">
        <v>94</v>
      </c>
      <c r="E115" s="63"/>
      <c r="F115" s="58"/>
      <c r="G115" s="58"/>
      <c r="H115" s="58"/>
      <c r="I115" s="58"/>
      <c r="J115" s="58"/>
    </row>
    <row r="116" spans="1:10" ht="15.75" thickBot="1" x14ac:dyDescent="0.3">
      <c r="A116" s="58"/>
      <c r="B116" s="58"/>
      <c r="C116" s="58"/>
      <c r="D116" s="64" t="s">
        <v>95</v>
      </c>
      <c r="E116" s="65"/>
      <c r="F116" s="58"/>
      <c r="G116" s="58"/>
      <c r="H116" s="58"/>
      <c r="I116" s="58"/>
      <c r="J116" s="58"/>
    </row>
    <row r="117" spans="1:10" ht="15.75" thickBot="1" x14ac:dyDescent="0.3">
      <c r="A117" s="58"/>
      <c r="B117" s="58"/>
      <c r="C117" s="58"/>
      <c r="D117" s="66" t="s">
        <v>96</v>
      </c>
      <c r="E117" s="214">
        <f>SUM(E112:E116)</f>
        <v>0</v>
      </c>
      <c r="F117" s="58"/>
      <c r="G117" s="58"/>
      <c r="H117" s="58"/>
      <c r="I117" s="58"/>
      <c r="J117" s="58"/>
    </row>
    <row r="118" spans="1:10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</row>
    <row r="120" spans="1:10" ht="18.75" x14ac:dyDescent="0.3">
      <c r="A120" s="67" t="s">
        <v>97</v>
      </c>
      <c r="B120" s="67"/>
      <c r="C120" s="67"/>
      <c r="D120" s="67"/>
      <c r="E120" s="67"/>
      <c r="F120" s="67"/>
      <c r="G120" s="67"/>
      <c r="H120" s="119">
        <v>363724</v>
      </c>
      <c r="I120" s="120"/>
      <c r="J120" s="67"/>
    </row>
  </sheetData>
  <mergeCells count="17">
    <mergeCell ref="A2:J2"/>
    <mergeCell ref="A3:J3"/>
    <mergeCell ref="A4:J4"/>
    <mergeCell ref="A6:A7"/>
    <mergeCell ref="B6:B8"/>
    <mergeCell ref="C6:C8"/>
    <mergeCell ref="D6:D8"/>
    <mergeCell ref="E6:E8"/>
    <mergeCell ref="F6:F8"/>
    <mergeCell ref="G6:G8"/>
    <mergeCell ref="H120:I120"/>
    <mergeCell ref="H6:H8"/>
    <mergeCell ref="I6:I8"/>
    <mergeCell ref="J6:J8"/>
    <mergeCell ref="B9:J11"/>
    <mergeCell ref="A102:D102"/>
    <mergeCell ref="A107:D107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9"/>
  <sheetViews>
    <sheetView tabSelected="1" topLeftCell="B418" workbookViewId="0">
      <selection activeCell="K437" sqref="K437"/>
    </sheetView>
  </sheetViews>
  <sheetFormatPr defaultRowHeight="15" x14ac:dyDescent="0.25"/>
  <cols>
    <col min="1" max="1" width="1.85546875" hidden="1" customWidth="1"/>
    <col min="5" max="5" width="46.42578125" customWidth="1"/>
    <col min="6" max="6" width="12" customWidth="1"/>
    <col min="7" max="7" width="11.140625" customWidth="1"/>
    <col min="8" max="8" width="11.7109375" customWidth="1"/>
  </cols>
  <sheetData>
    <row r="1" spans="2:11" ht="1.5" customHeight="1" x14ac:dyDescent="0.25"/>
    <row r="2" spans="2:11" x14ac:dyDescent="0.25">
      <c r="B2" s="203" t="s">
        <v>98</v>
      </c>
      <c r="C2" s="203" t="s">
        <v>99</v>
      </c>
      <c r="D2" s="203" t="s">
        <v>100</v>
      </c>
      <c r="E2" s="207" t="s">
        <v>4</v>
      </c>
      <c r="F2" s="185" t="s">
        <v>386</v>
      </c>
      <c r="G2" s="190" t="s">
        <v>387</v>
      </c>
      <c r="H2" s="185" t="s">
        <v>391</v>
      </c>
      <c r="I2" s="187" t="s">
        <v>5</v>
      </c>
      <c r="J2" s="190" t="s">
        <v>6</v>
      </c>
      <c r="K2" s="190" t="s">
        <v>389</v>
      </c>
    </row>
    <row r="3" spans="2:11" x14ac:dyDescent="0.25">
      <c r="B3" s="204"/>
      <c r="C3" s="204"/>
      <c r="D3" s="206"/>
      <c r="E3" s="153"/>
      <c r="F3" s="159"/>
      <c r="G3" s="159"/>
      <c r="H3" s="159"/>
      <c r="I3" s="188"/>
      <c r="J3" s="159"/>
      <c r="K3" s="159"/>
    </row>
    <row r="4" spans="2:11" x14ac:dyDescent="0.25">
      <c r="B4" s="205"/>
      <c r="C4" s="205"/>
      <c r="D4" s="205"/>
      <c r="E4" s="208"/>
      <c r="F4" s="186"/>
      <c r="G4" s="186"/>
      <c r="H4" s="186"/>
      <c r="I4" s="189"/>
      <c r="J4" s="186"/>
      <c r="K4" s="186"/>
    </row>
    <row r="5" spans="2:11" x14ac:dyDescent="0.25">
      <c r="B5" s="31"/>
      <c r="C5" s="191" t="s">
        <v>101</v>
      </c>
      <c r="D5" s="192"/>
      <c r="E5" s="192"/>
      <c r="F5" s="192"/>
      <c r="G5" s="192"/>
      <c r="H5" s="192"/>
      <c r="I5" s="192"/>
      <c r="J5" s="192"/>
      <c r="K5" s="193"/>
    </row>
    <row r="6" spans="2:11" ht="15.75" x14ac:dyDescent="0.25">
      <c r="B6" s="68"/>
      <c r="C6" s="194"/>
      <c r="D6" s="192"/>
      <c r="E6" s="192"/>
      <c r="F6" s="192"/>
      <c r="G6" s="192"/>
      <c r="H6" s="192"/>
      <c r="I6" s="192"/>
      <c r="J6" s="192"/>
      <c r="K6" s="193"/>
    </row>
    <row r="7" spans="2:11" x14ac:dyDescent="0.25">
      <c r="B7" s="69"/>
      <c r="C7" s="195"/>
      <c r="D7" s="196"/>
      <c r="E7" s="196"/>
      <c r="F7" s="196"/>
      <c r="G7" s="196"/>
      <c r="H7" s="196"/>
      <c r="I7" s="196"/>
      <c r="J7" s="196"/>
      <c r="K7" s="197"/>
    </row>
    <row r="8" spans="2:11" x14ac:dyDescent="0.25">
      <c r="B8" s="70" t="s">
        <v>384</v>
      </c>
      <c r="C8" s="6"/>
      <c r="D8" s="6"/>
      <c r="E8" s="7" t="s">
        <v>103</v>
      </c>
      <c r="F8" s="9">
        <v>57000.56</v>
      </c>
      <c r="G8" s="9">
        <f>SUM(G9+G13+G32+G34+G42+G65+G70+G75+G96)</f>
        <v>59156.149999999994</v>
      </c>
      <c r="H8" s="9">
        <f>SUM(H9+H13+H32+H34+H42+H65+H70+H75+H96)</f>
        <v>47606.239999999998</v>
      </c>
      <c r="I8" s="8">
        <f>SUM(I9+I13+I32+I34+I42+I65+I70+I75+I96)</f>
        <v>59985.1</v>
      </c>
      <c r="J8" s="8">
        <f>SUM(J9+J13+J32+J34+J42+J65+J70+J75+J96)</f>
        <v>60820</v>
      </c>
      <c r="K8" s="8">
        <f>SUM(K9+K13+K32+K34+K42+K65+K70+K75+K96)</f>
        <v>66887.059200000003</v>
      </c>
    </row>
    <row r="9" spans="2:11" x14ac:dyDescent="0.25">
      <c r="B9" s="71"/>
      <c r="C9" s="6">
        <v>610</v>
      </c>
      <c r="D9" s="6"/>
      <c r="E9" s="7" t="s">
        <v>104</v>
      </c>
      <c r="F9" s="9">
        <v>28357.88</v>
      </c>
      <c r="G9" s="9">
        <f>SUM(G10:G12)</f>
        <v>30058.080000000002</v>
      </c>
      <c r="H9" s="9">
        <f>SUM(H10:H12)</f>
        <v>23491.17</v>
      </c>
      <c r="I9" s="8">
        <f>SUM(I10:I12)</f>
        <v>30500</v>
      </c>
      <c r="J9" s="8">
        <f>SUM(J10:J12)</f>
        <v>30150</v>
      </c>
      <c r="K9" s="8">
        <f>SUM(K10:K12)</f>
        <v>32150</v>
      </c>
    </row>
    <row r="10" spans="2:11" x14ac:dyDescent="0.25">
      <c r="B10" s="69"/>
      <c r="C10" s="12">
        <v>611000</v>
      </c>
      <c r="D10" s="12">
        <v>41</v>
      </c>
      <c r="E10" s="13" t="s">
        <v>105</v>
      </c>
      <c r="F10" s="16">
        <v>28357.88</v>
      </c>
      <c r="G10" s="19">
        <v>30007.08</v>
      </c>
      <c r="H10" s="19">
        <v>23491.17</v>
      </c>
      <c r="I10" s="15">
        <v>30350</v>
      </c>
      <c r="J10" s="15">
        <v>30000</v>
      </c>
      <c r="K10" s="15">
        <v>32000</v>
      </c>
    </row>
    <row r="11" spans="2:11" x14ac:dyDescent="0.25">
      <c r="B11" s="69"/>
      <c r="C11" s="12">
        <v>611000</v>
      </c>
      <c r="D11" s="12">
        <v>111</v>
      </c>
      <c r="E11" s="13" t="s">
        <v>106</v>
      </c>
      <c r="F11" s="16">
        <v>0</v>
      </c>
      <c r="G11" s="19">
        <v>51</v>
      </c>
      <c r="H11" s="19">
        <v>0</v>
      </c>
      <c r="I11" s="15">
        <v>150</v>
      </c>
      <c r="J11" s="15">
        <v>150</v>
      </c>
      <c r="K11" s="15">
        <v>150</v>
      </c>
    </row>
    <row r="12" spans="2:11" x14ac:dyDescent="0.25">
      <c r="B12" s="69"/>
      <c r="C12" s="12">
        <v>614000</v>
      </c>
      <c r="D12" s="12">
        <v>41</v>
      </c>
      <c r="E12" s="18" t="s">
        <v>107</v>
      </c>
      <c r="F12" s="19">
        <v>0</v>
      </c>
      <c r="G12" s="19">
        <v>0</v>
      </c>
      <c r="H12" s="19">
        <v>0</v>
      </c>
      <c r="I12" s="20">
        <v>0</v>
      </c>
      <c r="J12" s="15">
        <v>0</v>
      </c>
      <c r="K12" s="15">
        <v>0</v>
      </c>
    </row>
    <row r="13" spans="2:11" x14ac:dyDescent="0.25">
      <c r="B13" s="200"/>
      <c r="C13" s="6">
        <v>620</v>
      </c>
      <c r="D13" s="6"/>
      <c r="E13" s="7" t="s">
        <v>108</v>
      </c>
      <c r="F13" s="9">
        <v>11824.07</v>
      </c>
      <c r="G13" s="9">
        <f>SUM(G14:G30)</f>
        <v>13363.390000000001</v>
      </c>
      <c r="H13" s="9">
        <f>SUM(H14:H30)</f>
        <v>9497.2599999999984</v>
      </c>
      <c r="I13" s="8">
        <f>SUM(I14:I30)</f>
        <v>10712.1</v>
      </c>
      <c r="J13" s="8">
        <f>SUM(J14:J30)</f>
        <v>10577</v>
      </c>
      <c r="K13" s="8">
        <f>SUM(K14:K30)</f>
        <v>13834.059200000003</v>
      </c>
    </row>
    <row r="14" spans="2:11" x14ac:dyDescent="0.25">
      <c r="B14" s="201"/>
      <c r="C14" s="12">
        <v>621000</v>
      </c>
      <c r="D14" s="12">
        <v>41</v>
      </c>
      <c r="E14" s="18" t="s">
        <v>109</v>
      </c>
      <c r="F14" s="19">
        <v>707.45</v>
      </c>
      <c r="G14" s="19">
        <v>812.85</v>
      </c>
      <c r="H14" s="19">
        <v>691.64</v>
      </c>
      <c r="I14" s="15">
        <v>670</v>
      </c>
      <c r="J14" s="15">
        <v>650</v>
      </c>
      <c r="K14" s="15">
        <f>G14*1.07</f>
        <v>869.74950000000013</v>
      </c>
    </row>
    <row r="15" spans="2:11" x14ac:dyDescent="0.25">
      <c r="B15" s="201"/>
      <c r="C15" s="12">
        <v>621000</v>
      </c>
      <c r="D15" s="12">
        <v>111</v>
      </c>
      <c r="E15" s="18" t="s">
        <v>392</v>
      </c>
      <c r="F15" s="19">
        <v>0</v>
      </c>
      <c r="G15" s="19">
        <v>1.6</v>
      </c>
      <c r="H15" s="19">
        <v>0</v>
      </c>
      <c r="I15" s="15">
        <v>0</v>
      </c>
      <c r="J15" s="15">
        <v>0</v>
      </c>
      <c r="K15" s="15">
        <v>0</v>
      </c>
    </row>
    <row r="16" spans="2:11" x14ac:dyDescent="0.25">
      <c r="B16" s="201"/>
      <c r="C16" s="12">
        <v>623000</v>
      </c>
      <c r="D16" s="12">
        <v>111</v>
      </c>
      <c r="E16" s="18" t="s">
        <v>110</v>
      </c>
      <c r="F16" s="19">
        <v>0</v>
      </c>
      <c r="G16" s="19">
        <v>3.5</v>
      </c>
      <c r="H16" s="19">
        <v>0</v>
      </c>
      <c r="I16" s="15">
        <v>15</v>
      </c>
      <c r="J16" s="15">
        <v>15</v>
      </c>
      <c r="K16" s="15">
        <v>15</v>
      </c>
    </row>
    <row r="17" spans="2:11" x14ac:dyDescent="0.25">
      <c r="B17" s="201"/>
      <c r="C17" s="12">
        <v>623000</v>
      </c>
      <c r="D17" s="12">
        <v>41</v>
      </c>
      <c r="E17" s="18" t="s">
        <v>111</v>
      </c>
      <c r="F17" s="19">
        <v>2769.6</v>
      </c>
      <c r="G17" s="19">
        <v>2873.73</v>
      </c>
      <c r="H17" s="19">
        <v>2126.9299999999998</v>
      </c>
      <c r="I17" s="15">
        <v>2400</v>
      </c>
      <c r="J17" s="15">
        <v>2400</v>
      </c>
      <c r="K17" s="15">
        <f t="shared" ref="K17:K29" si="0">G17*1.07</f>
        <v>3074.8911000000003</v>
      </c>
    </row>
    <row r="18" spans="2:11" x14ac:dyDescent="0.25">
      <c r="B18" s="201"/>
      <c r="C18" s="12">
        <v>625001</v>
      </c>
      <c r="D18" s="12">
        <v>41</v>
      </c>
      <c r="E18" s="18" t="s">
        <v>112</v>
      </c>
      <c r="F18" s="19">
        <v>456.86</v>
      </c>
      <c r="G18" s="19">
        <v>496.65</v>
      </c>
      <c r="H18" s="19">
        <v>360.94</v>
      </c>
      <c r="I18" s="15">
        <v>425</v>
      </c>
      <c r="J18" s="15">
        <v>420</v>
      </c>
      <c r="K18" s="15">
        <f t="shared" si="0"/>
        <v>531.41549999999995</v>
      </c>
    </row>
    <row r="19" spans="2:11" x14ac:dyDescent="0.25">
      <c r="B19" s="201"/>
      <c r="C19" s="12">
        <v>625001</v>
      </c>
      <c r="D19" s="12">
        <v>111</v>
      </c>
      <c r="E19" s="18" t="s">
        <v>113</v>
      </c>
      <c r="F19" s="19">
        <v>0</v>
      </c>
      <c r="G19" s="19">
        <v>0.71</v>
      </c>
      <c r="H19" s="19">
        <v>0</v>
      </c>
      <c r="I19" s="15">
        <v>2.1</v>
      </c>
      <c r="J19" s="15">
        <v>2</v>
      </c>
      <c r="K19" s="15">
        <v>2</v>
      </c>
    </row>
    <row r="20" spans="2:11" x14ac:dyDescent="0.25">
      <c r="B20" s="201"/>
      <c r="C20" s="12">
        <v>625002</v>
      </c>
      <c r="D20" s="12">
        <v>41</v>
      </c>
      <c r="E20" s="18" t="s">
        <v>114</v>
      </c>
      <c r="F20" s="19">
        <v>4695.1099999999997</v>
      </c>
      <c r="G20" s="19">
        <v>5494.18</v>
      </c>
      <c r="H20" s="19">
        <v>3777.31</v>
      </c>
      <c r="I20" s="15">
        <v>4250</v>
      </c>
      <c r="J20" s="15">
        <v>4200</v>
      </c>
      <c r="K20" s="15">
        <f t="shared" si="0"/>
        <v>5878.7726000000002</v>
      </c>
    </row>
    <row r="21" spans="2:11" x14ac:dyDescent="0.25">
      <c r="B21" s="201"/>
      <c r="C21" s="12">
        <v>625002</v>
      </c>
      <c r="D21" s="12">
        <v>111</v>
      </c>
      <c r="E21" s="18" t="s">
        <v>115</v>
      </c>
      <c r="F21" s="19">
        <v>0</v>
      </c>
      <c r="G21" s="19">
        <v>7.14</v>
      </c>
      <c r="H21" s="19">
        <v>0</v>
      </c>
      <c r="I21" s="15">
        <v>21</v>
      </c>
      <c r="J21" s="15">
        <v>21</v>
      </c>
      <c r="K21" s="15">
        <v>21</v>
      </c>
    </row>
    <row r="22" spans="2:11" x14ac:dyDescent="0.25">
      <c r="B22" s="201"/>
      <c r="C22" s="23">
        <v>625003</v>
      </c>
      <c r="D22" s="23">
        <v>41</v>
      </c>
      <c r="E22" s="18" t="s">
        <v>116</v>
      </c>
      <c r="F22" s="19">
        <v>270.47000000000003</v>
      </c>
      <c r="G22" s="19">
        <v>312.77999999999997</v>
      </c>
      <c r="H22" s="19">
        <v>214.7</v>
      </c>
      <c r="I22" s="15">
        <v>245</v>
      </c>
      <c r="J22" s="15">
        <v>240</v>
      </c>
      <c r="K22" s="15">
        <f t="shared" si="0"/>
        <v>334.6746</v>
      </c>
    </row>
    <row r="23" spans="2:11" x14ac:dyDescent="0.25">
      <c r="B23" s="201"/>
      <c r="C23" s="23">
        <v>625003</v>
      </c>
      <c r="D23" s="23">
        <v>111</v>
      </c>
      <c r="E23" s="18" t="s">
        <v>117</v>
      </c>
      <c r="F23" s="19">
        <v>0</v>
      </c>
      <c r="G23" s="19">
        <v>0.41</v>
      </c>
      <c r="H23" s="19">
        <v>0</v>
      </c>
      <c r="I23" s="15">
        <v>1</v>
      </c>
      <c r="J23" s="15">
        <v>1</v>
      </c>
      <c r="K23" s="15">
        <v>1</v>
      </c>
    </row>
    <row r="24" spans="2:11" x14ac:dyDescent="0.25">
      <c r="B24" s="201"/>
      <c r="C24" s="23">
        <v>625004</v>
      </c>
      <c r="D24" s="23">
        <v>41</v>
      </c>
      <c r="E24" s="18" t="s">
        <v>118</v>
      </c>
      <c r="F24" s="19">
        <v>1006.87</v>
      </c>
      <c r="G24" s="19">
        <v>1133.6400000000001</v>
      </c>
      <c r="H24" s="19">
        <v>788.34</v>
      </c>
      <c r="I24" s="15">
        <v>915</v>
      </c>
      <c r="J24" s="15">
        <v>915</v>
      </c>
      <c r="K24" s="15">
        <f t="shared" si="0"/>
        <v>1212.9948000000002</v>
      </c>
    </row>
    <row r="25" spans="2:11" x14ac:dyDescent="0.25">
      <c r="B25" s="201"/>
      <c r="C25" s="23">
        <v>625004</v>
      </c>
      <c r="D25" s="23">
        <v>111</v>
      </c>
      <c r="E25" s="18" t="s">
        <v>119</v>
      </c>
      <c r="F25" s="19">
        <v>0</v>
      </c>
      <c r="G25" s="19">
        <v>1.53</v>
      </c>
      <c r="H25" s="19">
        <v>0</v>
      </c>
      <c r="I25" s="15">
        <v>4</v>
      </c>
      <c r="J25" s="15">
        <v>4</v>
      </c>
      <c r="K25" s="15">
        <v>4</v>
      </c>
    </row>
    <row r="26" spans="2:11" x14ac:dyDescent="0.25">
      <c r="B26" s="201"/>
      <c r="C26" s="23">
        <v>625005</v>
      </c>
      <c r="D26" s="23">
        <v>41</v>
      </c>
      <c r="E26" s="18" t="s">
        <v>120</v>
      </c>
      <c r="F26" s="19">
        <v>327.81</v>
      </c>
      <c r="G26" s="19">
        <v>354.73</v>
      </c>
      <c r="H26" s="19">
        <v>255.92</v>
      </c>
      <c r="I26" s="15">
        <v>305</v>
      </c>
      <c r="J26" s="15">
        <v>300</v>
      </c>
      <c r="K26" s="15">
        <f t="shared" si="0"/>
        <v>379.56110000000007</v>
      </c>
    </row>
    <row r="27" spans="2:11" x14ac:dyDescent="0.25">
      <c r="B27" s="201"/>
      <c r="C27" s="23">
        <v>625005</v>
      </c>
      <c r="D27" s="23">
        <v>111</v>
      </c>
      <c r="E27" s="18" t="s">
        <v>121</v>
      </c>
      <c r="F27" s="19">
        <v>0</v>
      </c>
      <c r="G27" s="19">
        <v>0.51</v>
      </c>
      <c r="H27" s="19">
        <v>0</v>
      </c>
      <c r="I27" s="15">
        <v>2</v>
      </c>
      <c r="J27" s="15">
        <v>2</v>
      </c>
      <c r="K27" s="15">
        <v>2</v>
      </c>
    </row>
    <row r="28" spans="2:11" x14ac:dyDescent="0.25">
      <c r="B28" s="201"/>
      <c r="C28" s="23">
        <v>625006</v>
      </c>
      <c r="D28" s="23">
        <v>41</v>
      </c>
      <c r="E28" s="18" t="s">
        <v>122</v>
      </c>
      <c r="F28" s="19">
        <v>2.64</v>
      </c>
      <c r="G28" s="19">
        <v>3.88</v>
      </c>
      <c r="H28" s="19">
        <v>0</v>
      </c>
      <c r="I28" s="15">
        <v>0</v>
      </c>
      <c r="J28" s="15">
        <v>0</v>
      </c>
      <c r="K28" s="15">
        <v>0</v>
      </c>
    </row>
    <row r="29" spans="2:11" x14ac:dyDescent="0.25">
      <c r="B29" s="201"/>
      <c r="C29" s="23">
        <v>625007</v>
      </c>
      <c r="D29" s="23">
        <v>41</v>
      </c>
      <c r="E29" s="18" t="s">
        <v>123</v>
      </c>
      <c r="F29" s="19">
        <v>1587.26</v>
      </c>
      <c r="G29" s="19">
        <v>1863.13</v>
      </c>
      <c r="H29" s="19">
        <v>1281.48</v>
      </c>
      <c r="I29" s="15">
        <v>1450</v>
      </c>
      <c r="J29" s="15">
        <v>1400</v>
      </c>
      <c r="K29" s="15">
        <v>1500</v>
      </c>
    </row>
    <row r="30" spans="2:11" x14ac:dyDescent="0.25">
      <c r="B30" s="201"/>
      <c r="C30" s="23">
        <v>625007</v>
      </c>
      <c r="D30" s="23">
        <v>111</v>
      </c>
      <c r="E30" s="18" t="s">
        <v>124</v>
      </c>
      <c r="F30" s="19">
        <v>0</v>
      </c>
      <c r="G30" s="19">
        <v>2.42</v>
      </c>
      <c r="H30" s="19">
        <v>0</v>
      </c>
      <c r="I30" s="15">
        <v>7</v>
      </c>
      <c r="J30" s="15">
        <v>7</v>
      </c>
      <c r="K30" s="15">
        <v>7</v>
      </c>
    </row>
    <row r="31" spans="2:11" x14ac:dyDescent="0.25">
      <c r="B31" s="201"/>
      <c r="C31" s="23" t="s">
        <v>488</v>
      </c>
      <c r="D31" s="23">
        <v>41</v>
      </c>
      <c r="E31" s="18" t="s">
        <v>489</v>
      </c>
      <c r="F31" s="19">
        <v>0</v>
      </c>
      <c r="G31" s="73">
        <v>0</v>
      </c>
      <c r="H31" s="73">
        <v>0</v>
      </c>
      <c r="I31" s="72">
        <v>810</v>
      </c>
      <c r="J31" s="72">
        <v>810</v>
      </c>
      <c r="K31" s="72">
        <v>900</v>
      </c>
    </row>
    <row r="32" spans="2:11" x14ac:dyDescent="0.25">
      <c r="B32" s="202"/>
      <c r="C32" s="6">
        <v>630</v>
      </c>
      <c r="D32" s="6"/>
      <c r="E32" s="7" t="s">
        <v>125</v>
      </c>
      <c r="F32" s="9">
        <v>0</v>
      </c>
      <c r="G32" s="9">
        <f>SUM(G33)</f>
        <v>0</v>
      </c>
      <c r="H32" s="9">
        <f>SUM(H33)</f>
        <v>0</v>
      </c>
      <c r="I32" s="8">
        <f>SUM(I33)</f>
        <v>100</v>
      </c>
      <c r="J32" s="8">
        <f>SUM(J33)</f>
        <v>150</v>
      </c>
      <c r="K32" s="8">
        <f>SUM(K33)</f>
        <v>200</v>
      </c>
    </row>
    <row r="33" spans="2:11" x14ac:dyDescent="0.25">
      <c r="B33" s="202"/>
      <c r="C33" s="23">
        <v>631001</v>
      </c>
      <c r="D33" s="23">
        <v>41</v>
      </c>
      <c r="E33" s="18" t="s">
        <v>126</v>
      </c>
      <c r="F33" s="19">
        <v>0</v>
      </c>
      <c r="G33" s="73">
        <v>0</v>
      </c>
      <c r="H33" s="73">
        <v>0</v>
      </c>
      <c r="I33" s="72">
        <v>100</v>
      </c>
      <c r="J33" s="72">
        <v>150</v>
      </c>
      <c r="K33" s="72">
        <v>200</v>
      </c>
    </row>
    <row r="34" spans="2:11" x14ac:dyDescent="0.25">
      <c r="B34" s="74"/>
      <c r="C34" s="25">
        <v>632</v>
      </c>
      <c r="D34" s="25"/>
      <c r="E34" s="25" t="s">
        <v>127</v>
      </c>
      <c r="F34" s="75">
        <f t="shared" ref="F34:K34" si="1">SUM(F35:F41)</f>
        <v>1652.16</v>
      </c>
      <c r="G34" s="75">
        <f t="shared" si="1"/>
        <v>1510.65</v>
      </c>
      <c r="H34" s="75">
        <f t="shared" si="1"/>
        <v>1404.75</v>
      </c>
      <c r="I34" s="76">
        <f t="shared" si="1"/>
        <v>2790</v>
      </c>
      <c r="J34" s="76">
        <f t="shared" si="1"/>
        <v>2990</v>
      </c>
      <c r="K34" s="76">
        <f t="shared" si="1"/>
        <v>3170</v>
      </c>
    </row>
    <row r="35" spans="2:11" x14ac:dyDescent="0.25">
      <c r="B35" s="77"/>
      <c r="C35" s="23" t="s">
        <v>128</v>
      </c>
      <c r="D35" s="23">
        <v>41</v>
      </c>
      <c r="E35" s="18" t="s">
        <v>129</v>
      </c>
      <c r="F35" s="19">
        <v>110</v>
      </c>
      <c r="G35" s="73">
        <v>121</v>
      </c>
      <c r="H35" s="73">
        <v>81.400000000000006</v>
      </c>
      <c r="I35" s="72">
        <v>120</v>
      </c>
      <c r="J35" s="72">
        <v>150</v>
      </c>
      <c r="K35" s="72">
        <v>170</v>
      </c>
    </row>
    <row r="36" spans="2:11" x14ac:dyDescent="0.25">
      <c r="B36" s="77"/>
      <c r="C36" s="23" t="s">
        <v>422</v>
      </c>
      <c r="D36" s="23">
        <v>41</v>
      </c>
      <c r="E36" s="18" t="s">
        <v>423</v>
      </c>
      <c r="F36" s="19">
        <v>0</v>
      </c>
      <c r="G36" s="73">
        <v>0</v>
      </c>
      <c r="H36" s="73">
        <v>100</v>
      </c>
      <c r="I36" s="72">
        <v>600</v>
      </c>
      <c r="J36" s="72">
        <v>650</v>
      </c>
      <c r="K36" s="72">
        <v>700</v>
      </c>
    </row>
    <row r="37" spans="2:11" x14ac:dyDescent="0.25">
      <c r="B37" s="77"/>
      <c r="C37" s="23" t="s">
        <v>424</v>
      </c>
      <c r="D37" s="23">
        <v>41</v>
      </c>
      <c r="E37" s="18" t="s">
        <v>425</v>
      </c>
      <c r="F37" s="19">
        <v>0</v>
      </c>
      <c r="G37" s="73">
        <v>0</v>
      </c>
      <c r="H37" s="73">
        <v>194.24</v>
      </c>
      <c r="I37" s="72">
        <v>600</v>
      </c>
      <c r="J37" s="72">
        <v>650</v>
      </c>
      <c r="K37" s="72">
        <v>700</v>
      </c>
    </row>
    <row r="38" spans="2:11" x14ac:dyDescent="0.25">
      <c r="B38" s="77"/>
      <c r="C38" s="23">
        <v>632002</v>
      </c>
      <c r="D38" s="23">
        <v>41</v>
      </c>
      <c r="E38" s="18" t="s">
        <v>130</v>
      </c>
      <c r="F38" s="19">
        <v>45.29</v>
      </c>
      <c r="G38" s="73">
        <v>0</v>
      </c>
      <c r="H38" s="73">
        <v>0</v>
      </c>
      <c r="I38" s="72">
        <v>0</v>
      </c>
      <c r="J38" s="72">
        <v>0</v>
      </c>
      <c r="K38" s="72">
        <v>0</v>
      </c>
    </row>
    <row r="39" spans="2:11" x14ac:dyDescent="0.25">
      <c r="B39" s="77"/>
      <c r="C39" s="23" t="s">
        <v>131</v>
      </c>
      <c r="D39" s="23">
        <v>41</v>
      </c>
      <c r="E39" s="18" t="s">
        <v>132</v>
      </c>
      <c r="F39" s="19">
        <v>500.35</v>
      </c>
      <c r="G39" s="73">
        <v>519.46</v>
      </c>
      <c r="H39" s="73">
        <v>431.82</v>
      </c>
      <c r="I39" s="72">
        <v>750</v>
      </c>
      <c r="J39" s="72">
        <v>780</v>
      </c>
      <c r="K39" s="72">
        <v>800</v>
      </c>
    </row>
    <row r="40" spans="2:11" x14ac:dyDescent="0.25">
      <c r="B40" s="77"/>
      <c r="C40" s="23" t="s">
        <v>133</v>
      </c>
      <c r="D40" s="23">
        <v>41</v>
      </c>
      <c r="E40" s="18" t="s">
        <v>134</v>
      </c>
      <c r="F40" s="19">
        <v>676.84</v>
      </c>
      <c r="G40" s="73">
        <v>581</v>
      </c>
      <c r="H40" s="73">
        <v>380.4</v>
      </c>
      <c r="I40" s="72">
        <v>600</v>
      </c>
      <c r="J40" s="72">
        <v>610</v>
      </c>
      <c r="K40" s="72">
        <v>620</v>
      </c>
    </row>
    <row r="41" spans="2:11" x14ac:dyDescent="0.25">
      <c r="B41" s="77"/>
      <c r="C41" s="23">
        <v>632004</v>
      </c>
      <c r="D41" s="23">
        <v>41</v>
      </c>
      <c r="E41" s="18" t="s">
        <v>135</v>
      </c>
      <c r="F41" s="19">
        <v>319.68</v>
      </c>
      <c r="G41" s="73">
        <v>289.19</v>
      </c>
      <c r="H41" s="73">
        <v>216.89</v>
      </c>
      <c r="I41" s="72">
        <v>120</v>
      </c>
      <c r="J41" s="72">
        <v>150</v>
      </c>
      <c r="K41" s="72">
        <v>180</v>
      </c>
    </row>
    <row r="42" spans="2:11" x14ac:dyDescent="0.25">
      <c r="B42" s="71"/>
      <c r="C42" s="6">
        <v>633</v>
      </c>
      <c r="D42" s="6"/>
      <c r="E42" s="7" t="s">
        <v>136</v>
      </c>
      <c r="F42" s="9">
        <f t="shared" ref="F42:K42" si="2">SUM(F43:F64)</f>
        <v>2186.48</v>
      </c>
      <c r="G42" s="9">
        <f>SUM(G43:G64)</f>
        <v>2275.0600000000004</v>
      </c>
      <c r="H42" s="9">
        <f t="shared" si="2"/>
        <v>3089.8599999999997</v>
      </c>
      <c r="I42" s="8">
        <f t="shared" si="2"/>
        <v>3023</v>
      </c>
      <c r="J42" s="8">
        <f t="shared" si="2"/>
        <v>3563</v>
      </c>
      <c r="K42" s="8">
        <f t="shared" si="2"/>
        <v>3413</v>
      </c>
    </row>
    <row r="43" spans="2:11" x14ac:dyDescent="0.25">
      <c r="B43" s="77"/>
      <c r="C43" s="23">
        <v>633002</v>
      </c>
      <c r="D43" s="23">
        <v>41</v>
      </c>
      <c r="E43" s="18" t="s">
        <v>426</v>
      </c>
      <c r="F43" s="19">
        <v>0</v>
      </c>
      <c r="G43" s="73">
        <v>0</v>
      </c>
      <c r="H43" s="73">
        <v>165.6</v>
      </c>
      <c r="I43" s="72">
        <v>0</v>
      </c>
      <c r="J43" s="72">
        <f>G43*1.05</f>
        <v>0</v>
      </c>
      <c r="K43" s="72">
        <f>G43*1.07</f>
        <v>0</v>
      </c>
    </row>
    <row r="44" spans="2:11" x14ac:dyDescent="0.25">
      <c r="B44" s="77"/>
      <c r="C44" s="23">
        <v>633003</v>
      </c>
      <c r="D44" s="23">
        <v>41</v>
      </c>
      <c r="E44" s="18" t="s">
        <v>137</v>
      </c>
      <c r="F44" s="19">
        <v>10.9</v>
      </c>
      <c r="G44" s="73">
        <v>0</v>
      </c>
      <c r="H44" s="73">
        <v>0</v>
      </c>
      <c r="I44" s="72">
        <v>0</v>
      </c>
      <c r="J44" s="72">
        <v>0</v>
      </c>
      <c r="K44" s="72">
        <v>0</v>
      </c>
    </row>
    <row r="45" spans="2:11" x14ac:dyDescent="0.25">
      <c r="B45" s="77"/>
      <c r="C45" s="23">
        <v>633004</v>
      </c>
      <c r="D45" s="23">
        <v>41</v>
      </c>
      <c r="E45" s="18" t="s">
        <v>138</v>
      </c>
      <c r="F45" s="19">
        <v>0</v>
      </c>
      <c r="G45" s="73">
        <v>510.8</v>
      </c>
      <c r="H45" s="73">
        <v>0</v>
      </c>
      <c r="I45" s="72">
        <v>0</v>
      </c>
      <c r="J45" s="72">
        <v>0</v>
      </c>
      <c r="K45" s="72">
        <v>0</v>
      </c>
    </row>
    <row r="46" spans="2:11" x14ac:dyDescent="0.25">
      <c r="B46" s="77"/>
      <c r="C46" s="23" t="s">
        <v>430</v>
      </c>
      <c r="D46" s="23">
        <v>41</v>
      </c>
      <c r="E46" s="18" t="s">
        <v>139</v>
      </c>
      <c r="F46" s="19">
        <v>40.39</v>
      </c>
      <c r="G46" s="73">
        <v>229.93</v>
      </c>
      <c r="H46" s="73">
        <v>136.57</v>
      </c>
      <c r="I46" s="72">
        <v>200</v>
      </c>
      <c r="J46" s="72">
        <v>120</v>
      </c>
      <c r="K46" s="72">
        <v>130</v>
      </c>
    </row>
    <row r="47" spans="2:11" x14ac:dyDescent="0.25">
      <c r="B47" s="77"/>
      <c r="C47" s="23">
        <v>633006</v>
      </c>
      <c r="D47" s="23">
        <v>41</v>
      </c>
      <c r="E47" s="18" t="s">
        <v>140</v>
      </c>
      <c r="F47" s="19">
        <v>5.96</v>
      </c>
      <c r="G47" s="73">
        <v>0</v>
      </c>
      <c r="H47" s="73">
        <v>0</v>
      </c>
      <c r="I47" s="72">
        <v>0</v>
      </c>
      <c r="J47" s="72">
        <v>0</v>
      </c>
      <c r="K47" s="72">
        <v>0</v>
      </c>
    </row>
    <row r="48" spans="2:11" x14ac:dyDescent="0.25">
      <c r="B48" s="77"/>
      <c r="C48" s="23">
        <v>633006</v>
      </c>
      <c r="D48" s="23">
        <v>41</v>
      </c>
      <c r="E48" s="18" t="s">
        <v>141</v>
      </c>
      <c r="F48" s="19">
        <v>70.8</v>
      </c>
      <c r="G48" s="73">
        <v>0</v>
      </c>
      <c r="H48" s="73">
        <v>0</v>
      </c>
      <c r="I48" s="72">
        <v>100</v>
      </c>
      <c r="J48" s="72">
        <v>100</v>
      </c>
      <c r="K48" s="72">
        <v>100</v>
      </c>
    </row>
    <row r="49" spans="2:11" x14ac:dyDescent="0.25">
      <c r="B49" s="77"/>
      <c r="C49" s="23">
        <v>633006</v>
      </c>
      <c r="D49" s="23">
        <v>41</v>
      </c>
      <c r="E49" s="18" t="s">
        <v>142</v>
      </c>
      <c r="F49" s="19">
        <v>-47.8</v>
      </c>
      <c r="G49" s="73">
        <v>0</v>
      </c>
      <c r="H49" s="73">
        <v>0</v>
      </c>
      <c r="I49" s="72">
        <v>0</v>
      </c>
      <c r="J49" s="72">
        <v>0</v>
      </c>
      <c r="K49" s="72">
        <v>0</v>
      </c>
    </row>
    <row r="50" spans="2:11" x14ac:dyDescent="0.25">
      <c r="B50" s="77"/>
      <c r="C50" s="23" t="s">
        <v>432</v>
      </c>
      <c r="D50" s="23">
        <v>41</v>
      </c>
      <c r="E50" s="18" t="s">
        <v>143</v>
      </c>
      <c r="F50" s="19">
        <v>193.51</v>
      </c>
      <c r="G50" s="73">
        <v>0</v>
      </c>
      <c r="H50" s="73">
        <v>0</v>
      </c>
      <c r="I50" s="72">
        <v>100</v>
      </c>
      <c r="J50" s="72">
        <v>100</v>
      </c>
      <c r="K50" s="72">
        <v>100</v>
      </c>
    </row>
    <row r="51" spans="2:11" x14ac:dyDescent="0.25">
      <c r="B51" s="77"/>
      <c r="C51" s="23" t="s">
        <v>429</v>
      </c>
      <c r="D51" s="23">
        <v>41</v>
      </c>
      <c r="E51" s="18" t="s">
        <v>144</v>
      </c>
      <c r="F51" s="19">
        <v>98.86</v>
      </c>
      <c r="G51" s="73">
        <v>29.2</v>
      </c>
      <c r="H51" s="73">
        <v>43.89</v>
      </c>
      <c r="I51" s="72">
        <v>100</v>
      </c>
      <c r="J51" s="72">
        <v>120</v>
      </c>
      <c r="K51" s="72">
        <v>130</v>
      </c>
    </row>
    <row r="52" spans="2:11" x14ac:dyDescent="0.25">
      <c r="B52" s="77"/>
      <c r="C52" s="23" t="s">
        <v>431</v>
      </c>
      <c r="D52" s="23">
        <v>41</v>
      </c>
      <c r="E52" s="18" t="s">
        <v>145</v>
      </c>
      <c r="F52" s="19">
        <v>75.61</v>
      </c>
      <c r="G52" s="73">
        <v>56.35</v>
      </c>
      <c r="H52" s="73">
        <v>266.23</v>
      </c>
      <c r="I52" s="72">
        <v>200</v>
      </c>
      <c r="J52" s="72">
        <v>220</v>
      </c>
      <c r="K52" s="72">
        <v>250</v>
      </c>
    </row>
    <row r="53" spans="2:11" x14ac:dyDescent="0.25">
      <c r="B53" s="77"/>
      <c r="C53" s="23">
        <v>633006</v>
      </c>
      <c r="D53" s="23">
        <v>111</v>
      </c>
      <c r="E53" s="18" t="s">
        <v>146</v>
      </c>
      <c r="F53" s="19">
        <v>7.15</v>
      </c>
      <c r="G53" s="73">
        <v>5.94</v>
      </c>
      <c r="H53" s="73">
        <v>0</v>
      </c>
      <c r="I53" s="72">
        <v>63</v>
      </c>
      <c r="J53" s="72">
        <v>63</v>
      </c>
      <c r="K53" s="72">
        <v>63</v>
      </c>
    </row>
    <row r="54" spans="2:11" x14ac:dyDescent="0.25">
      <c r="B54" s="77"/>
      <c r="C54" s="23" t="s">
        <v>428</v>
      </c>
      <c r="D54" s="23">
        <v>41</v>
      </c>
      <c r="E54" s="18" t="s">
        <v>147</v>
      </c>
      <c r="F54" s="19">
        <v>620.41</v>
      </c>
      <c r="G54" s="73">
        <v>389.02</v>
      </c>
      <c r="H54" s="73">
        <v>356.58</v>
      </c>
      <c r="I54" s="72">
        <v>600</v>
      </c>
      <c r="J54" s="72">
        <v>620</v>
      </c>
      <c r="K54" s="72">
        <v>640</v>
      </c>
    </row>
    <row r="55" spans="2:11" x14ac:dyDescent="0.25">
      <c r="B55" s="77"/>
      <c r="C55" s="23" t="s">
        <v>427</v>
      </c>
      <c r="D55" s="23">
        <v>41</v>
      </c>
      <c r="E55" s="18" t="s">
        <v>148</v>
      </c>
      <c r="F55" s="19">
        <v>0</v>
      </c>
      <c r="G55" s="73">
        <v>207.8</v>
      </c>
      <c r="H55" s="73">
        <v>64.36</v>
      </c>
      <c r="I55" s="72">
        <v>200</v>
      </c>
      <c r="J55" s="72">
        <v>200</v>
      </c>
      <c r="K55" s="72">
        <v>200</v>
      </c>
    </row>
    <row r="56" spans="2:11" x14ac:dyDescent="0.25">
      <c r="B56" s="77"/>
      <c r="C56" s="23" t="s">
        <v>433</v>
      </c>
      <c r="D56" s="23">
        <v>41</v>
      </c>
      <c r="E56" s="18" t="s">
        <v>434</v>
      </c>
      <c r="F56" s="19">
        <v>0</v>
      </c>
      <c r="G56" s="73">
        <v>0</v>
      </c>
      <c r="H56" s="73">
        <v>528</v>
      </c>
      <c r="I56" s="72">
        <v>0</v>
      </c>
      <c r="J56" s="72">
        <v>500</v>
      </c>
      <c r="K56" s="72">
        <v>0</v>
      </c>
    </row>
    <row r="57" spans="2:11" x14ac:dyDescent="0.25">
      <c r="B57" s="77"/>
      <c r="C57" s="23" t="s">
        <v>435</v>
      </c>
      <c r="D57" s="23">
        <v>41</v>
      </c>
      <c r="E57" s="18" t="s">
        <v>436</v>
      </c>
      <c r="F57" s="19">
        <v>0</v>
      </c>
      <c r="G57" s="73">
        <v>0</v>
      </c>
      <c r="H57" s="73">
        <v>0</v>
      </c>
      <c r="I57" s="72">
        <v>0</v>
      </c>
      <c r="J57" s="72">
        <v>0</v>
      </c>
      <c r="K57" s="72">
        <v>0</v>
      </c>
    </row>
    <row r="58" spans="2:11" x14ac:dyDescent="0.25">
      <c r="B58" s="77"/>
      <c r="C58" s="23">
        <v>633007</v>
      </c>
      <c r="D58" s="23">
        <v>41</v>
      </c>
      <c r="E58" s="18" t="s">
        <v>149</v>
      </c>
      <c r="F58" s="19">
        <v>147</v>
      </c>
      <c r="G58" s="73">
        <v>0</v>
      </c>
      <c r="H58" s="73">
        <v>78.58</v>
      </c>
      <c r="I58" s="72">
        <v>100</v>
      </c>
      <c r="J58" s="72">
        <v>0</v>
      </c>
      <c r="K58" s="72">
        <v>100</v>
      </c>
    </row>
    <row r="59" spans="2:11" x14ac:dyDescent="0.25">
      <c r="B59" s="77"/>
      <c r="C59" s="23">
        <v>633009</v>
      </c>
      <c r="D59" s="23">
        <v>41</v>
      </c>
      <c r="E59" s="18" t="s">
        <v>150</v>
      </c>
      <c r="F59" s="19">
        <v>186.1</v>
      </c>
      <c r="G59" s="73">
        <v>173.7</v>
      </c>
      <c r="H59" s="73">
        <v>110.7</v>
      </c>
      <c r="I59" s="72">
        <v>150</v>
      </c>
      <c r="J59" s="72">
        <v>200</v>
      </c>
      <c r="K59" s="72">
        <v>250</v>
      </c>
    </row>
    <row r="60" spans="2:11" x14ac:dyDescent="0.25">
      <c r="B60" s="77"/>
      <c r="C60" s="23">
        <v>633010</v>
      </c>
      <c r="D60" s="23" t="s">
        <v>151</v>
      </c>
      <c r="E60" s="18" t="s">
        <v>152</v>
      </c>
      <c r="F60" s="19">
        <v>70</v>
      </c>
      <c r="G60" s="73">
        <v>0</v>
      </c>
      <c r="H60" s="73">
        <v>0</v>
      </c>
      <c r="I60" s="72">
        <v>0</v>
      </c>
      <c r="J60" s="72">
        <v>0</v>
      </c>
      <c r="K60" s="72">
        <v>0</v>
      </c>
    </row>
    <row r="61" spans="2:11" x14ac:dyDescent="0.25">
      <c r="B61" s="77"/>
      <c r="C61" s="23" t="s">
        <v>437</v>
      </c>
      <c r="D61" s="23">
        <v>41</v>
      </c>
      <c r="E61" s="18" t="s">
        <v>153</v>
      </c>
      <c r="F61" s="19">
        <v>667.82</v>
      </c>
      <c r="G61" s="73">
        <v>664.13</v>
      </c>
      <c r="H61" s="73">
        <v>692.29</v>
      </c>
      <c r="I61" s="72">
        <v>690</v>
      </c>
      <c r="J61" s="72">
        <v>700</v>
      </c>
      <c r="K61" s="72">
        <v>750</v>
      </c>
    </row>
    <row r="62" spans="2:11" x14ac:dyDescent="0.25">
      <c r="B62" s="77"/>
      <c r="C62" s="23" t="s">
        <v>438</v>
      </c>
      <c r="D62" s="23">
        <v>41</v>
      </c>
      <c r="E62" s="18" t="s">
        <v>154</v>
      </c>
      <c r="F62" s="19">
        <v>0</v>
      </c>
      <c r="G62" s="73">
        <v>0</v>
      </c>
      <c r="H62" s="73">
        <v>600</v>
      </c>
      <c r="I62" s="72">
        <v>420</v>
      </c>
      <c r="J62" s="72">
        <v>420</v>
      </c>
      <c r="K62" s="72">
        <v>420</v>
      </c>
    </row>
    <row r="63" spans="2:11" x14ac:dyDescent="0.25">
      <c r="B63" s="77"/>
      <c r="C63" s="23">
        <v>633016</v>
      </c>
      <c r="D63" s="23">
        <v>41</v>
      </c>
      <c r="E63" s="18" t="s">
        <v>155</v>
      </c>
      <c r="F63" s="19">
        <v>39.770000000000003</v>
      </c>
      <c r="G63" s="73">
        <v>8.19</v>
      </c>
      <c r="H63" s="73">
        <v>47.06</v>
      </c>
      <c r="I63" s="72">
        <v>100</v>
      </c>
      <c r="J63" s="72">
        <v>150</v>
      </c>
      <c r="K63" s="72">
        <v>180</v>
      </c>
    </row>
    <row r="64" spans="2:11" x14ac:dyDescent="0.25">
      <c r="B64" s="77"/>
      <c r="C64" s="23">
        <v>633019</v>
      </c>
      <c r="D64" s="23">
        <v>41</v>
      </c>
      <c r="E64" s="18" t="s">
        <v>156</v>
      </c>
      <c r="F64" s="19">
        <v>0</v>
      </c>
      <c r="G64" s="73">
        <v>0</v>
      </c>
      <c r="H64" s="73">
        <v>0</v>
      </c>
      <c r="I64" s="72">
        <v>0</v>
      </c>
      <c r="J64" s="72">
        <v>50</v>
      </c>
      <c r="K64" s="72">
        <v>100</v>
      </c>
    </row>
    <row r="65" spans="2:11" x14ac:dyDescent="0.25">
      <c r="B65" s="77"/>
      <c r="C65" s="25">
        <v>634</v>
      </c>
      <c r="D65" s="25"/>
      <c r="E65" s="7" t="s">
        <v>157</v>
      </c>
      <c r="F65" s="9">
        <f>SUM(F66:F67)</f>
        <v>396.38</v>
      </c>
      <c r="G65" s="75">
        <f>SUM(G66:G69)</f>
        <v>788.81</v>
      </c>
      <c r="H65" s="75">
        <f>SUM(H66:H69)</f>
        <v>603.57999999999993</v>
      </c>
      <c r="I65" s="76">
        <f>SUM(I66:I68)</f>
        <v>700</v>
      </c>
      <c r="J65" s="76">
        <f>SUM(J66:J68)</f>
        <v>770</v>
      </c>
      <c r="K65" s="76">
        <f>SUM(K66:K68)</f>
        <v>820</v>
      </c>
    </row>
    <row r="66" spans="2:11" x14ac:dyDescent="0.25">
      <c r="B66" s="77"/>
      <c r="C66" s="23">
        <v>634001</v>
      </c>
      <c r="D66" s="23">
        <v>41</v>
      </c>
      <c r="E66" s="18" t="s">
        <v>393</v>
      </c>
      <c r="F66" s="19">
        <v>331.49</v>
      </c>
      <c r="G66" s="73">
        <v>630.30999999999995</v>
      </c>
      <c r="H66" s="73">
        <v>534.15</v>
      </c>
      <c r="I66" s="72">
        <v>600</v>
      </c>
      <c r="J66" s="72">
        <v>650</v>
      </c>
      <c r="K66" s="72">
        <v>680</v>
      </c>
    </row>
    <row r="67" spans="2:11" x14ac:dyDescent="0.25">
      <c r="B67" s="77"/>
      <c r="C67" s="23">
        <v>634001</v>
      </c>
      <c r="D67" s="23">
        <v>41</v>
      </c>
      <c r="E67" s="18" t="s">
        <v>158</v>
      </c>
      <c r="F67" s="19">
        <v>64.89</v>
      </c>
      <c r="G67" s="73">
        <v>112.94</v>
      </c>
      <c r="H67" s="73">
        <v>69.430000000000007</v>
      </c>
      <c r="I67" s="72">
        <v>100</v>
      </c>
      <c r="J67" s="72">
        <v>120</v>
      </c>
      <c r="K67" s="72">
        <v>140</v>
      </c>
    </row>
    <row r="68" spans="2:11" x14ac:dyDescent="0.25">
      <c r="B68" s="77"/>
      <c r="C68" s="23">
        <v>634001</v>
      </c>
      <c r="D68" s="23">
        <v>41</v>
      </c>
      <c r="E68" s="18" t="s">
        <v>159</v>
      </c>
      <c r="F68" s="19">
        <v>0</v>
      </c>
      <c r="G68" s="73">
        <v>45.53</v>
      </c>
      <c r="H68" s="73">
        <v>0</v>
      </c>
      <c r="I68" s="72">
        <v>0</v>
      </c>
      <c r="J68" s="72">
        <v>0</v>
      </c>
      <c r="K68" s="72">
        <v>0</v>
      </c>
    </row>
    <row r="69" spans="2:11" x14ac:dyDescent="0.25">
      <c r="B69" s="77"/>
      <c r="C69" s="23">
        <v>634004</v>
      </c>
      <c r="D69" s="23">
        <v>41</v>
      </c>
      <c r="E69" s="18" t="s">
        <v>394</v>
      </c>
      <c r="F69" s="19">
        <v>0</v>
      </c>
      <c r="G69" s="73">
        <v>0.03</v>
      </c>
      <c r="H69" s="73">
        <v>0</v>
      </c>
      <c r="I69" s="72">
        <v>0</v>
      </c>
      <c r="J69" s="72">
        <v>0</v>
      </c>
      <c r="K69" s="72">
        <v>0</v>
      </c>
    </row>
    <row r="70" spans="2:11" x14ac:dyDescent="0.25">
      <c r="B70" s="77"/>
      <c r="C70" s="25">
        <v>635</v>
      </c>
      <c r="D70" s="25"/>
      <c r="E70" s="7" t="s">
        <v>160</v>
      </c>
      <c r="F70" s="9">
        <f t="shared" ref="F70:K70" si="3">SUM(F71:F74)</f>
        <v>335.82000000000005</v>
      </c>
      <c r="G70" s="75">
        <f t="shared" si="3"/>
        <v>135.55000000000001</v>
      </c>
      <c r="H70" s="75">
        <f t="shared" si="3"/>
        <v>230.9</v>
      </c>
      <c r="I70" s="76">
        <f t="shared" si="3"/>
        <v>400</v>
      </c>
      <c r="J70" s="76">
        <f t="shared" si="3"/>
        <v>550</v>
      </c>
      <c r="K70" s="76">
        <f t="shared" si="3"/>
        <v>690</v>
      </c>
    </row>
    <row r="71" spans="2:11" x14ac:dyDescent="0.25">
      <c r="B71" s="77"/>
      <c r="C71" s="23">
        <v>634002</v>
      </c>
      <c r="D71" s="23">
        <v>41</v>
      </c>
      <c r="E71" s="18" t="s">
        <v>161</v>
      </c>
      <c r="F71" s="19">
        <v>71.599999999999994</v>
      </c>
      <c r="G71" s="73">
        <v>135.55000000000001</v>
      </c>
      <c r="H71" s="73">
        <v>206.9</v>
      </c>
      <c r="I71" s="72">
        <v>150</v>
      </c>
      <c r="J71" s="72">
        <v>180</v>
      </c>
      <c r="K71" s="72">
        <v>200</v>
      </c>
    </row>
    <row r="72" spans="2:11" x14ac:dyDescent="0.25">
      <c r="B72" s="77"/>
      <c r="C72" s="23">
        <v>634002</v>
      </c>
      <c r="D72" s="23">
        <v>41</v>
      </c>
      <c r="E72" s="18" t="s">
        <v>162</v>
      </c>
      <c r="F72" s="19">
        <v>0</v>
      </c>
      <c r="G72" s="73">
        <v>0</v>
      </c>
      <c r="H72" s="73">
        <v>24</v>
      </c>
      <c r="I72" s="72">
        <v>100</v>
      </c>
      <c r="J72" s="72">
        <v>120</v>
      </c>
      <c r="K72" s="72">
        <v>140</v>
      </c>
    </row>
    <row r="73" spans="2:11" x14ac:dyDescent="0.25">
      <c r="B73" s="77"/>
      <c r="C73" s="23">
        <v>635002</v>
      </c>
      <c r="D73" s="23">
        <v>41</v>
      </c>
      <c r="E73" s="18" t="s">
        <v>163</v>
      </c>
      <c r="F73" s="19">
        <v>238</v>
      </c>
      <c r="G73" s="73">
        <v>0</v>
      </c>
      <c r="H73" s="73">
        <v>0</v>
      </c>
      <c r="I73" s="72">
        <v>100</v>
      </c>
      <c r="J73" s="72">
        <v>150</v>
      </c>
      <c r="K73" s="72">
        <v>200</v>
      </c>
    </row>
    <row r="74" spans="2:11" x14ac:dyDescent="0.25">
      <c r="B74" s="77"/>
      <c r="C74" s="23">
        <v>635009</v>
      </c>
      <c r="D74" s="23">
        <v>41</v>
      </c>
      <c r="E74" s="18" t="s">
        <v>164</v>
      </c>
      <c r="F74" s="19">
        <v>26.22</v>
      </c>
      <c r="G74" s="73">
        <v>0</v>
      </c>
      <c r="H74" s="73">
        <v>0</v>
      </c>
      <c r="I74" s="72">
        <v>50</v>
      </c>
      <c r="J74" s="72">
        <v>100</v>
      </c>
      <c r="K74" s="72">
        <v>150</v>
      </c>
    </row>
    <row r="75" spans="2:11" x14ac:dyDescent="0.25">
      <c r="B75" s="71"/>
      <c r="C75" s="6">
        <v>637</v>
      </c>
      <c r="D75" s="6"/>
      <c r="E75" s="7" t="s">
        <v>165</v>
      </c>
      <c r="F75" s="9">
        <f t="shared" ref="F75:K75" si="4">SUM(F76:F94)</f>
        <v>11575.03</v>
      </c>
      <c r="G75" s="9">
        <f t="shared" si="4"/>
        <v>10153.77</v>
      </c>
      <c r="H75" s="9">
        <f>SUM(H76:H95)</f>
        <v>8627.26</v>
      </c>
      <c r="I75" s="8">
        <f t="shared" si="4"/>
        <v>10610</v>
      </c>
      <c r="J75" s="8">
        <f t="shared" si="4"/>
        <v>10970</v>
      </c>
      <c r="K75" s="8">
        <f t="shared" si="4"/>
        <v>11440</v>
      </c>
    </row>
    <row r="76" spans="2:11" x14ac:dyDescent="0.25">
      <c r="B76" s="69"/>
      <c r="C76" s="12">
        <v>637001</v>
      </c>
      <c r="D76" s="12">
        <v>41</v>
      </c>
      <c r="E76" s="18" t="s">
        <v>166</v>
      </c>
      <c r="F76" s="19">
        <v>38</v>
      </c>
      <c r="G76" s="19">
        <v>73</v>
      </c>
      <c r="H76" s="19">
        <v>38</v>
      </c>
      <c r="I76" s="15">
        <v>200</v>
      </c>
      <c r="J76" s="15">
        <v>250</v>
      </c>
      <c r="K76" s="15">
        <v>300</v>
      </c>
    </row>
    <row r="77" spans="2:11" x14ac:dyDescent="0.25">
      <c r="B77" s="69"/>
      <c r="C77" s="12">
        <v>637003</v>
      </c>
      <c r="D77" s="12">
        <v>41</v>
      </c>
      <c r="E77" s="18" t="s">
        <v>167</v>
      </c>
      <c r="F77" s="19">
        <v>38.64</v>
      </c>
      <c r="G77" s="19">
        <v>38.64</v>
      </c>
      <c r="H77" s="19">
        <v>0</v>
      </c>
      <c r="I77" s="15">
        <v>120</v>
      </c>
      <c r="J77" s="15">
        <v>150</v>
      </c>
      <c r="K77" s="15">
        <v>200</v>
      </c>
    </row>
    <row r="78" spans="2:11" x14ac:dyDescent="0.25">
      <c r="B78" s="69"/>
      <c r="C78" s="12">
        <v>637004</v>
      </c>
      <c r="D78" s="12">
        <v>41</v>
      </c>
      <c r="E78" s="18" t="s">
        <v>168</v>
      </c>
      <c r="F78" s="19">
        <v>0</v>
      </c>
      <c r="G78" s="19">
        <v>99.9</v>
      </c>
      <c r="H78" s="19">
        <v>0</v>
      </c>
      <c r="I78" s="15">
        <v>0</v>
      </c>
      <c r="J78" s="15">
        <v>0</v>
      </c>
      <c r="K78" s="15">
        <v>0</v>
      </c>
    </row>
    <row r="79" spans="2:11" x14ac:dyDescent="0.25">
      <c r="B79" s="69"/>
      <c r="C79" s="12" t="s">
        <v>216</v>
      </c>
      <c r="D79" s="12">
        <v>41</v>
      </c>
      <c r="E79" s="18" t="s">
        <v>169</v>
      </c>
      <c r="F79" s="19">
        <v>400</v>
      </c>
      <c r="G79" s="19">
        <v>400</v>
      </c>
      <c r="H79" s="19">
        <v>450</v>
      </c>
      <c r="I79" s="15">
        <v>450</v>
      </c>
      <c r="J79" s="15">
        <v>450</v>
      </c>
      <c r="K79" s="15">
        <v>500</v>
      </c>
    </row>
    <row r="80" spans="2:11" x14ac:dyDescent="0.25">
      <c r="B80" s="77"/>
      <c r="C80" s="23" t="s">
        <v>214</v>
      </c>
      <c r="D80" s="23">
        <v>41</v>
      </c>
      <c r="E80" s="18" t="s">
        <v>170</v>
      </c>
      <c r="F80" s="19">
        <v>266.22000000000003</v>
      </c>
      <c r="G80" s="73">
        <v>129</v>
      </c>
      <c r="H80" s="73">
        <v>64.5</v>
      </c>
      <c r="I80" s="72">
        <v>130</v>
      </c>
      <c r="J80" s="15">
        <v>150</v>
      </c>
      <c r="K80" s="15">
        <v>180</v>
      </c>
    </row>
    <row r="81" spans="2:11" x14ac:dyDescent="0.25">
      <c r="B81" s="77"/>
      <c r="C81" s="23" t="s">
        <v>439</v>
      </c>
      <c r="D81" s="23">
        <v>41</v>
      </c>
      <c r="E81" s="18" t="s">
        <v>171</v>
      </c>
      <c r="F81" s="19">
        <v>81.8</v>
      </c>
      <c r="G81" s="73">
        <v>206.76</v>
      </c>
      <c r="H81" s="73">
        <v>50</v>
      </c>
      <c r="I81" s="72">
        <v>100</v>
      </c>
      <c r="J81" s="15">
        <v>100</v>
      </c>
      <c r="K81" s="15">
        <v>100</v>
      </c>
    </row>
    <row r="82" spans="2:11" x14ac:dyDescent="0.25">
      <c r="B82" s="77"/>
      <c r="C82" s="23">
        <v>637004</v>
      </c>
      <c r="D82" s="23">
        <v>41</v>
      </c>
      <c r="E82" s="18" t="s">
        <v>395</v>
      </c>
      <c r="F82" s="19">
        <v>0</v>
      </c>
      <c r="G82" s="73">
        <v>20</v>
      </c>
      <c r="H82" s="73">
        <v>0</v>
      </c>
      <c r="I82" s="72">
        <v>0</v>
      </c>
      <c r="J82" s="15">
        <v>0</v>
      </c>
      <c r="K82" s="15">
        <v>0</v>
      </c>
    </row>
    <row r="83" spans="2:11" x14ac:dyDescent="0.25">
      <c r="B83" s="77"/>
      <c r="C83" s="23" t="s">
        <v>440</v>
      </c>
      <c r="D83" s="23">
        <v>41</v>
      </c>
      <c r="E83" s="18" t="s">
        <v>441</v>
      </c>
      <c r="F83" s="19">
        <v>0</v>
      </c>
      <c r="G83" s="73">
        <v>0</v>
      </c>
      <c r="H83" s="73">
        <v>60</v>
      </c>
      <c r="I83" s="72">
        <v>60</v>
      </c>
      <c r="J83" s="15">
        <v>60</v>
      </c>
      <c r="K83" s="15">
        <v>60</v>
      </c>
    </row>
    <row r="84" spans="2:11" x14ac:dyDescent="0.25">
      <c r="B84" s="77"/>
      <c r="C84" s="23" t="s">
        <v>442</v>
      </c>
      <c r="D84" s="23">
        <v>41</v>
      </c>
      <c r="E84" s="18" t="s">
        <v>444</v>
      </c>
      <c r="F84" s="19">
        <v>0</v>
      </c>
      <c r="G84" s="73">
        <v>0</v>
      </c>
      <c r="H84" s="73">
        <v>50.4</v>
      </c>
      <c r="I84" s="72">
        <v>100</v>
      </c>
      <c r="J84" s="15">
        <v>100</v>
      </c>
      <c r="K84" s="15">
        <v>100</v>
      </c>
    </row>
    <row r="85" spans="2:11" x14ac:dyDescent="0.25">
      <c r="B85" s="77"/>
      <c r="C85" s="23">
        <v>637005</v>
      </c>
      <c r="D85" s="23">
        <v>41</v>
      </c>
      <c r="E85" s="18" t="s">
        <v>172</v>
      </c>
      <c r="F85" s="19">
        <v>2518</v>
      </c>
      <c r="G85" s="73">
        <v>670.14</v>
      </c>
      <c r="H85" s="73">
        <v>990.65</v>
      </c>
      <c r="I85" s="72">
        <v>1000</v>
      </c>
      <c r="J85" s="15">
        <v>1100</v>
      </c>
      <c r="K85" s="15">
        <v>1100</v>
      </c>
    </row>
    <row r="86" spans="2:11" x14ac:dyDescent="0.25">
      <c r="B86" s="77"/>
      <c r="C86" s="23">
        <v>637005</v>
      </c>
      <c r="D86" s="23">
        <v>41</v>
      </c>
      <c r="E86" s="18" t="s">
        <v>396</v>
      </c>
      <c r="F86" s="19">
        <v>0</v>
      </c>
      <c r="G86" s="73">
        <v>114.5</v>
      </c>
      <c r="H86" s="73">
        <v>270</v>
      </c>
      <c r="I86" s="72">
        <v>400</v>
      </c>
      <c r="J86" s="15">
        <v>420</v>
      </c>
      <c r="K86" s="15">
        <v>450</v>
      </c>
    </row>
    <row r="87" spans="2:11" x14ac:dyDescent="0.25">
      <c r="B87" s="77"/>
      <c r="C87" s="23">
        <v>637007</v>
      </c>
      <c r="D87" s="23">
        <v>41</v>
      </c>
      <c r="E87" s="18" t="s">
        <v>126</v>
      </c>
      <c r="F87" s="19">
        <v>0</v>
      </c>
      <c r="G87" s="73">
        <v>14.99</v>
      </c>
      <c r="H87" s="73">
        <v>0</v>
      </c>
      <c r="I87" s="72">
        <v>50</v>
      </c>
      <c r="J87" s="15">
        <v>50</v>
      </c>
      <c r="K87" s="15">
        <v>50</v>
      </c>
    </row>
    <row r="88" spans="2:11" x14ac:dyDescent="0.25">
      <c r="B88" s="77"/>
      <c r="C88" s="23">
        <v>637012</v>
      </c>
      <c r="D88" s="23">
        <v>41</v>
      </c>
      <c r="E88" s="18" t="s">
        <v>173</v>
      </c>
      <c r="F88" s="19">
        <v>300.68</v>
      </c>
      <c r="G88" s="73">
        <v>83.48</v>
      </c>
      <c r="H88" s="73">
        <v>69.7</v>
      </c>
      <c r="I88" s="72">
        <v>100</v>
      </c>
      <c r="J88" s="15">
        <v>130</v>
      </c>
      <c r="K88" s="15">
        <v>160</v>
      </c>
    </row>
    <row r="89" spans="2:11" x14ac:dyDescent="0.25">
      <c r="B89" s="77"/>
      <c r="C89" s="23">
        <v>637014</v>
      </c>
      <c r="D89" s="23">
        <v>41</v>
      </c>
      <c r="E89" s="18" t="s">
        <v>174</v>
      </c>
      <c r="F89" s="19">
        <v>2176</v>
      </c>
      <c r="G89" s="73">
        <v>2214.4</v>
      </c>
      <c r="H89" s="73">
        <v>1616</v>
      </c>
      <c r="I89" s="72">
        <v>2100</v>
      </c>
      <c r="J89" s="15">
        <v>2100</v>
      </c>
      <c r="K89" s="15">
        <v>2300</v>
      </c>
    </row>
    <row r="90" spans="2:11" x14ac:dyDescent="0.25">
      <c r="B90" s="77"/>
      <c r="C90" s="23">
        <v>637015</v>
      </c>
      <c r="D90" s="23">
        <v>41</v>
      </c>
      <c r="E90" s="18" t="s">
        <v>175</v>
      </c>
      <c r="F90" s="19">
        <v>1554.09</v>
      </c>
      <c r="G90" s="73">
        <v>1318.14</v>
      </c>
      <c r="H90" s="73">
        <v>1305.1400000000001</v>
      </c>
      <c r="I90" s="72">
        <v>1500</v>
      </c>
      <c r="J90" s="72">
        <v>1500</v>
      </c>
      <c r="K90" s="72">
        <v>1600</v>
      </c>
    </row>
    <row r="91" spans="2:11" x14ac:dyDescent="0.25">
      <c r="B91" s="71"/>
      <c r="C91" s="12">
        <v>637016</v>
      </c>
      <c r="D91" s="12">
        <v>41</v>
      </c>
      <c r="E91" s="18" t="s">
        <v>176</v>
      </c>
      <c r="F91" s="19">
        <v>280.3</v>
      </c>
      <c r="G91" s="19">
        <v>298.75</v>
      </c>
      <c r="H91" s="19">
        <v>174.34</v>
      </c>
      <c r="I91" s="15">
        <v>300</v>
      </c>
      <c r="J91" s="15">
        <v>310</v>
      </c>
      <c r="K91" s="15">
        <v>320</v>
      </c>
    </row>
    <row r="92" spans="2:11" x14ac:dyDescent="0.25">
      <c r="B92" s="77"/>
      <c r="C92" s="23">
        <v>637023</v>
      </c>
      <c r="D92" s="23">
        <v>41</v>
      </c>
      <c r="E92" s="18" t="s">
        <v>177</v>
      </c>
      <c r="F92" s="19">
        <v>206</v>
      </c>
      <c r="G92" s="73">
        <v>16</v>
      </c>
      <c r="H92" s="73">
        <v>0</v>
      </c>
      <c r="I92" s="72">
        <v>100</v>
      </c>
      <c r="J92" s="72">
        <v>100</v>
      </c>
      <c r="K92" s="72">
        <v>120</v>
      </c>
    </row>
    <row r="93" spans="2:11" x14ac:dyDescent="0.25">
      <c r="B93" s="77"/>
      <c r="C93" s="23">
        <v>637026</v>
      </c>
      <c r="D93" s="23">
        <v>41</v>
      </c>
      <c r="E93" s="18" t="s">
        <v>178</v>
      </c>
      <c r="F93" s="19">
        <v>671.38</v>
      </c>
      <c r="G93" s="73">
        <v>888.23</v>
      </c>
      <c r="H93" s="73">
        <v>728.06</v>
      </c>
      <c r="I93" s="72">
        <v>1200</v>
      </c>
      <c r="J93" s="72">
        <v>1300</v>
      </c>
      <c r="K93" s="72">
        <v>1400</v>
      </c>
    </row>
    <row r="94" spans="2:11" x14ac:dyDescent="0.25">
      <c r="B94" s="77"/>
      <c r="C94" s="23">
        <v>637027</v>
      </c>
      <c r="D94" s="23">
        <v>41</v>
      </c>
      <c r="E94" s="18" t="s">
        <v>179</v>
      </c>
      <c r="F94" s="19">
        <v>3043.92</v>
      </c>
      <c r="G94" s="73">
        <v>3567.84</v>
      </c>
      <c r="H94" s="73">
        <v>2752.81</v>
      </c>
      <c r="I94" s="72">
        <v>2700</v>
      </c>
      <c r="J94" s="72">
        <v>2700</v>
      </c>
      <c r="K94" s="72">
        <v>2500</v>
      </c>
    </row>
    <row r="95" spans="2:11" x14ac:dyDescent="0.25">
      <c r="B95" s="77"/>
      <c r="C95" s="23">
        <v>637031</v>
      </c>
      <c r="D95" s="23">
        <v>41</v>
      </c>
      <c r="E95" s="18" t="s">
        <v>443</v>
      </c>
      <c r="F95" s="19">
        <v>0</v>
      </c>
      <c r="G95" s="73">
        <v>0</v>
      </c>
      <c r="H95" s="73">
        <v>7.66</v>
      </c>
      <c r="I95" s="72">
        <v>50</v>
      </c>
      <c r="J95" s="72">
        <v>50</v>
      </c>
      <c r="K95" s="72">
        <v>50</v>
      </c>
    </row>
    <row r="96" spans="2:11" x14ac:dyDescent="0.25">
      <c r="B96" s="77"/>
      <c r="C96" s="25">
        <v>642</v>
      </c>
      <c r="D96" s="25"/>
      <c r="E96" s="7" t="s">
        <v>180</v>
      </c>
      <c r="F96" s="9">
        <f t="shared" ref="F96:K96" si="5">SUM(F97:F99)</f>
        <v>672.74</v>
      </c>
      <c r="G96" s="75">
        <f>SUM(G97:G100)</f>
        <v>870.83999999999992</v>
      </c>
      <c r="H96" s="75">
        <f>SUM(H97:H100)</f>
        <v>661.46</v>
      </c>
      <c r="I96" s="76">
        <f t="shared" si="5"/>
        <v>1150</v>
      </c>
      <c r="J96" s="76">
        <f t="shared" si="5"/>
        <v>1100</v>
      </c>
      <c r="K96" s="76">
        <f t="shared" si="5"/>
        <v>1170</v>
      </c>
    </row>
    <row r="97" spans="2:11" x14ac:dyDescent="0.25">
      <c r="B97" s="77"/>
      <c r="C97" s="23">
        <v>642006</v>
      </c>
      <c r="D97" s="23">
        <v>41</v>
      </c>
      <c r="E97" s="18" t="s">
        <v>181</v>
      </c>
      <c r="F97" s="19">
        <v>342.74</v>
      </c>
      <c r="G97" s="73">
        <v>256.89</v>
      </c>
      <c r="H97" s="73">
        <v>211.46</v>
      </c>
      <c r="I97" s="72">
        <v>200</v>
      </c>
      <c r="J97" s="72">
        <v>200</v>
      </c>
      <c r="K97" s="72">
        <v>220</v>
      </c>
    </row>
    <row r="98" spans="2:11" x14ac:dyDescent="0.25">
      <c r="B98" s="77"/>
      <c r="C98" s="23">
        <v>642014</v>
      </c>
      <c r="D98" s="23">
        <v>41</v>
      </c>
      <c r="E98" s="18" t="s">
        <v>182</v>
      </c>
      <c r="F98" s="19">
        <v>198</v>
      </c>
      <c r="G98" s="73">
        <v>264</v>
      </c>
      <c r="H98" s="73">
        <v>450</v>
      </c>
      <c r="I98" s="72">
        <v>600</v>
      </c>
      <c r="J98" s="72">
        <v>600</v>
      </c>
      <c r="K98" s="72">
        <v>600</v>
      </c>
    </row>
    <row r="99" spans="2:11" x14ac:dyDescent="0.25">
      <c r="B99" s="77"/>
      <c r="C99" s="23">
        <v>642014</v>
      </c>
      <c r="D99" s="23">
        <v>41</v>
      </c>
      <c r="E99" s="18" t="s">
        <v>183</v>
      </c>
      <c r="F99" s="19">
        <v>132</v>
      </c>
      <c r="G99" s="73">
        <v>0</v>
      </c>
      <c r="H99" s="73">
        <v>0</v>
      </c>
      <c r="I99" s="72">
        <v>350</v>
      </c>
      <c r="J99" s="72">
        <v>300</v>
      </c>
      <c r="K99" s="72">
        <v>350</v>
      </c>
    </row>
    <row r="100" spans="2:11" x14ac:dyDescent="0.25">
      <c r="B100" s="77"/>
      <c r="C100" s="23">
        <v>642014</v>
      </c>
      <c r="D100" s="23">
        <v>41</v>
      </c>
      <c r="E100" s="18" t="s">
        <v>397</v>
      </c>
      <c r="F100" s="19">
        <v>0</v>
      </c>
      <c r="G100" s="73">
        <v>349.95</v>
      </c>
      <c r="H100" s="73">
        <v>0</v>
      </c>
      <c r="I100" s="72">
        <v>0</v>
      </c>
      <c r="J100" s="72">
        <v>0</v>
      </c>
      <c r="K100" s="72">
        <v>0</v>
      </c>
    </row>
    <row r="101" spans="2:11" x14ac:dyDescent="0.25">
      <c r="B101" s="210" t="s">
        <v>184</v>
      </c>
      <c r="C101" s="6"/>
      <c r="D101" s="6"/>
      <c r="E101" s="7" t="s">
        <v>185</v>
      </c>
      <c r="F101" s="9">
        <f>SUM(F102)</f>
        <v>541.66999999999996</v>
      </c>
      <c r="G101" s="9">
        <f>SUM(G103:G103)</f>
        <v>534.57000000000005</v>
      </c>
      <c r="H101" s="9">
        <f t="shared" ref="H101:J102" si="6">SUM(H102)</f>
        <v>408.17</v>
      </c>
      <c r="I101" s="8">
        <f t="shared" si="6"/>
        <v>550</v>
      </c>
      <c r="J101" s="8">
        <f t="shared" si="6"/>
        <v>560</v>
      </c>
      <c r="K101" s="8">
        <f>SUM(K103:K103)</f>
        <v>570</v>
      </c>
    </row>
    <row r="102" spans="2:11" x14ac:dyDescent="0.25">
      <c r="B102" s="171"/>
      <c r="C102" s="6">
        <v>637</v>
      </c>
      <c r="D102" s="6"/>
      <c r="E102" s="7" t="s">
        <v>186</v>
      </c>
      <c r="F102" s="9">
        <f>SUM(F103)</f>
        <v>541.66999999999996</v>
      </c>
      <c r="G102" s="9">
        <f>SUM(G103)</f>
        <v>534.57000000000005</v>
      </c>
      <c r="H102" s="9">
        <f t="shared" si="6"/>
        <v>408.17</v>
      </c>
      <c r="I102" s="8">
        <f t="shared" si="6"/>
        <v>550</v>
      </c>
      <c r="J102" s="8">
        <f t="shared" si="6"/>
        <v>560</v>
      </c>
      <c r="K102" s="8">
        <f>SUM(K103)</f>
        <v>570</v>
      </c>
    </row>
    <row r="103" spans="2:11" x14ac:dyDescent="0.25">
      <c r="B103" s="211"/>
      <c r="C103" s="23">
        <v>637012</v>
      </c>
      <c r="D103" s="23">
        <v>41</v>
      </c>
      <c r="E103" s="18" t="s">
        <v>187</v>
      </c>
      <c r="F103" s="19">
        <v>541.66999999999996</v>
      </c>
      <c r="G103" s="73">
        <v>534.57000000000005</v>
      </c>
      <c r="H103" s="73">
        <v>408.17</v>
      </c>
      <c r="I103" s="72">
        <v>550</v>
      </c>
      <c r="J103" s="72">
        <v>560</v>
      </c>
      <c r="K103" s="72">
        <v>570</v>
      </c>
    </row>
    <row r="104" spans="2:11" x14ac:dyDescent="0.25">
      <c r="B104" s="209" t="s">
        <v>188</v>
      </c>
      <c r="C104" s="23"/>
      <c r="D104" s="23"/>
      <c r="E104" s="7" t="s">
        <v>189</v>
      </c>
      <c r="F104" s="9">
        <f>SUM(F105+F114+F117+F123)</f>
        <v>906.45</v>
      </c>
      <c r="G104" s="75">
        <f>SUM(G105+G114+G117+G121+G123)</f>
        <v>2279.21</v>
      </c>
      <c r="H104" s="75">
        <f>SUM(H105+H114+H117+H123+H121)</f>
        <v>458.54</v>
      </c>
      <c r="I104" s="76">
        <f>SUM(I105+I114+I117+I121+I123)</f>
        <v>0</v>
      </c>
      <c r="J104" s="76">
        <f>SUM(J105+J114+J117+J121+J123)</f>
        <v>0</v>
      </c>
      <c r="K104" s="76">
        <f>SUM(K105+K114+K117+K121+K123)</f>
        <v>0</v>
      </c>
    </row>
    <row r="105" spans="2:11" x14ac:dyDescent="0.25">
      <c r="B105" s="171"/>
      <c r="C105" s="6">
        <v>620</v>
      </c>
      <c r="D105" s="6"/>
      <c r="E105" s="7" t="s">
        <v>108</v>
      </c>
      <c r="F105" s="9">
        <f t="shared" ref="F105:K105" si="7">SUM(F106:F113)</f>
        <v>93.990000000000009</v>
      </c>
      <c r="G105" s="75">
        <f t="shared" si="7"/>
        <v>227.42</v>
      </c>
      <c r="H105" s="75">
        <f t="shared" si="7"/>
        <v>47.11</v>
      </c>
      <c r="I105" s="76">
        <f t="shared" si="7"/>
        <v>0</v>
      </c>
      <c r="J105" s="76">
        <f t="shared" si="7"/>
        <v>0</v>
      </c>
      <c r="K105" s="76">
        <f t="shared" si="7"/>
        <v>0</v>
      </c>
    </row>
    <row r="106" spans="2:11" x14ac:dyDescent="0.25">
      <c r="B106" s="171"/>
      <c r="C106" s="23">
        <v>621000</v>
      </c>
      <c r="D106" s="23">
        <v>111</v>
      </c>
      <c r="E106" s="18" t="s">
        <v>190</v>
      </c>
      <c r="F106" s="19">
        <v>29.98</v>
      </c>
      <c r="G106" s="73">
        <v>58.91</v>
      </c>
      <c r="H106" s="73">
        <v>7.96</v>
      </c>
      <c r="I106" s="72">
        <v>0</v>
      </c>
      <c r="J106" s="72">
        <v>0</v>
      </c>
      <c r="K106" s="72">
        <v>0</v>
      </c>
    </row>
    <row r="107" spans="2:11" x14ac:dyDescent="0.25">
      <c r="B107" s="171"/>
      <c r="C107" s="12">
        <v>623000</v>
      </c>
      <c r="D107" s="12">
        <v>111</v>
      </c>
      <c r="E107" s="18" t="s">
        <v>191</v>
      </c>
      <c r="F107" s="19">
        <v>36.130000000000003</v>
      </c>
      <c r="G107" s="73">
        <v>89.6</v>
      </c>
      <c r="H107" s="73">
        <v>19.559999999999999</v>
      </c>
      <c r="I107" s="72">
        <v>0</v>
      </c>
      <c r="J107" s="72">
        <v>0</v>
      </c>
      <c r="K107" s="72">
        <v>0</v>
      </c>
    </row>
    <row r="108" spans="2:11" x14ac:dyDescent="0.25">
      <c r="B108" s="171"/>
      <c r="C108" s="12">
        <v>625002</v>
      </c>
      <c r="D108" s="12">
        <v>111</v>
      </c>
      <c r="E108" s="18" t="s">
        <v>114</v>
      </c>
      <c r="F108" s="19">
        <v>17.29</v>
      </c>
      <c r="G108" s="73">
        <v>49.23</v>
      </c>
      <c r="H108" s="73">
        <v>12.42</v>
      </c>
      <c r="I108" s="72">
        <v>0</v>
      </c>
      <c r="J108" s="72">
        <v>0</v>
      </c>
      <c r="K108" s="72">
        <v>0</v>
      </c>
    </row>
    <row r="109" spans="2:11" x14ac:dyDescent="0.25">
      <c r="B109" s="171"/>
      <c r="C109" s="23">
        <v>625003</v>
      </c>
      <c r="D109" s="23">
        <v>111</v>
      </c>
      <c r="E109" s="18" t="s">
        <v>116</v>
      </c>
      <c r="F109" s="19">
        <v>0.98</v>
      </c>
      <c r="G109" s="73">
        <v>2.99</v>
      </c>
      <c r="H109" s="73">
        <v>0.71</v>
      </c>
      <c r="I109" s="72">
        <v>0</v>
      </c>
      <c r="J109" s="72">
        <v>0</v>
      </c>
      <c r="K109" s="72">
        <v>0</v>
      </c>
    </row>
    <row r="110" spans="2:11" x14ac:dyDescent="0.25">
      <c r="B110" s="171"/>
      <c r="C110" s="23">
        <v>625004</v>
      </c>
      <c r="D110" s="23">
        <v>111</v>
      </c>
      <c r="E110" s="18" t="s">
        <v>118</v>
      </c>
      <c r="F110" s="19">
        <v>3.7</v>
      </c>
      <c r="G110" s="73">
        <v>9.1999999999999993</v>
      </c>
      <c r="H110" s="73">
        <v>2.21</v>
      </c>
      <c r="I110" s="72">
        <v>0</v>
      </c>
      <c r="J110" s="72">
        <v>0</v>
      </c>
      <c r="K110" s="72">
        <v>0</v>
      </c>
    </row>
    <row r="111" spans="2:11" x14ac:dyDescent="0.25">
      <c r="B111" s="171"/>
      <c r="C111" s="23">
        <v>625005</v>
      </c>
      <c r="D111" s="23">
        <v>111</v>
      </c>
      <c r="E111" s="18" t="s">
        <v>120</v>
      </c>
      <c r="F111" s="19">
        <v>0</v>
      </c>
      <c r="G111" s="73">
        <v>0</v>
      </c>
      <c r="H111" s="73">
        <v>0</v>
      </c>
      <c r="I111" s="72">
        <v>0</v>
      </c>
      <c r="J111" s="72">
        <v>0</v>
      </c>
      <c r="K111" s="72">
        <v>0</v>
      </c>
    </row>
    <row r="112" spans="2:11" x14ac:dyDescent="0.25">
      <c r="B112" s="171"/>
      <c r="C112" s="23">
        <v>625006</v>
      </c>
      <c r="D112" s="23">
        <v>111</v>
      </c>
      <c r="E112" s="18" t="s">
        <v>122</v>
      </c>
      <c r="F112" s="19">
        <v>0.05</v>
      </c>
      <c r="G112" s="73">
        <v>0.71</v>
      </c>
      <c r="H112" s="73">
        <v>0.05</v>
      </c>
      <c r="I112" s="72">
        <v>0</v>
      </c>
      <c r="J112" s="72">
        <v>0</v>
      </c>
      <c r="K112" s="72">
        <v>0</v>
      </c>
    </row>
    <row r="113" spans="2:11" x14ac:dyDescent="0.25">
      <c r="B113" s="171"/>
      <c r="C113" s="23">
        <v>625007</v>
      </c>
      <c r="D113" s="23">
        <v>111</v>
      </c>
      <c r="E113" s="18" t="s">
        <v>123</v>
      </c>
      <c r="F113" s="19">
        <v>5.86</v>
      </c>
      <c r="G113" s="73">
        <v>16.78</v>
      </c>
      <c r="H113" s="73">
        <v>4.2</v>
      </c>
      <c r="I113" s="72">
        <v>0</v>
      </c>
      <c r="J113" s="72">
        <v>0</v>
      </c>
      <c r="K113" s="72">
        <v>0</v>
      </c>
    </row>
    <row r="114" spans="2:11" x14ac:dyDescent="0.25">
      <c r="B114" s="171"/>
      <c r="C114" s="25">
        <v>632</v>
      </c>
      <c r="D114" s="25"/>
      <c r="E114" s="25" t="s">
        <v>127</v>
      </c>
      <c r="F114" s="9">
        <f t="shared" ref="F114:K114" si="8">SUM(F115:F116)</f>
        <v>70</v>
      </c>
      <c r="G114" s="75">
        <f t="shared" si="8"/>
        <v>112.2</v>
      </c>
      <c r="H114" s="75">
        <f t="shared" si="8"/>
        <v>35</v>
      </c>
      <c r="I114" s="76">
        <f t="shared" si="8"/>
        <v>0</v>
      </c>
      <c r="J114" s="76">
        <f t="shared" si="8"/>
        <v>0</v>
      </c>
      <c r="K114" s="76">
        <f t="shared" si="8"/>
        <v>0</v>
      </c>
    </row>
    <row r="115" spans="2:11" x14ac:dyDescent="0.25">
      <c r="B115" s="171"/>
      <c r="C115" s="23">
        <v>632001</v>
      </c>
      <c r="D115" s="23">
        <v>111</v>
      </c>
      <c r="E115" s="23" t="s">
        <v>192</v>
      </c>
      <c r="F115" s="19">
        <v>60</v>
      </c>
      <c r="G115" s="73">
        <v>90</v>
      </c>
      <c r="H115" s="73">
        <v>30</v>
      </c>
      <c r="I115" s="72">
        <v>0</v>
      </c>
      <c r="J115" s="72">
        <v>0</v>
      </c>
      <c r="K115" s="72">
        <v>0</v>
      </c>
    </row>
    <row r="116" spans="2:11" x14ac:dyDescent="0.25">
      <c r="B116" s="171"/>
      <c r="C116" s="23">
        <v>632003</v>
      </c>
      <c r="D116" s="23">
        <v>111</v>
      </c>
      <c r="E116" s="23" t="s">
        <v>193</v>
      </c>
      <c r="F116" s="19">
        <v>10</v>
      </c>
      <c r="G116" s="73">
        <v>22.2</v>
      </c>
      <c r="H116" s="73">
        <v>5</v>
      </c>
      <c r="I116" s="72">
        <v>0</v>
      </c>
      <c r="J116" s="72">
        <v>0</v>
      </c>
      <c r="K116" s="72">
        <v>0</v>
      </c>
    </row>
    <row r="117" spans="2:11" x14ac:dyDescent="0.25">
      <c r="B117" s="171"/>
      <c r="C117" s="6">
        <v>633</v>
      </c>
      <c r="D117" s="6"/>
      <c r="E117" s="7" t="s">
        <v>136</v>
      </c>
      <c r="F117" s="9">
        <f t="shared" ref="F117:K117" si="9">SUM(F118:F119)</f>
        <v>39</v>
      </c>
      <c r="G117" s="75">
        <f t="shared" si="9"/>
        <v>98</v>
      </c>
      <c r="H117" s="75">
        <f>SUM(H118:H120)</f>
        <v>30.04</v>
      </c>
      <c r="I117" s="76">
        <f t="shared" si="9"/>
        <v>0</v>
      </c>
      <c r="J117" s="76">
        <f t="shared" si="9"/>
        <v>0</v>
      </c>
      <c r="K117" s="76">
        <f t="shared" si="9"/>
        <v>0</v>
      </c>
    </row>
    <row r="118" spans="2:11" x14ac:dyDescent="0.25">
      <c r="B118" s="171"/>
      <c r="C118" s="12">
        <v>633006</v>
      </c>
      <c r="D118" s="12">
        <v>111</v>
      </c>
      <c r="E118" s="18" t="s">
        <v>194</v>
      </c>
      <c r="F118" s="19">
        <v>15</v>
      </c>
      <c r="G118" s="73">
        <v>40</v>
      </c>
      <c r="H118" s="73">
        <v>20</v>
      </c>
      <c r="I118" s="72">
        <v>0</v>
      </c>
      <c r="J118" s="72">
        <v>0</v>
      </c>
      <c r="K118" s="72">
        <v>0</v>
      </c>
    </row>
    <row r="119" spans="2:11" x14ac:dyDescent="0.25">
      <c r="B119" s="171"/>
      <c r="C119" s="12">
        <v>633016</v>
      </c>
      <c r="D119" s="12">
        <v>111</v>
      </c>
      <c r="E119" s="18" t="s">
        <v>195</v>
      </c>
      <c r="F119" s="19">
        <v>24</v>
      </c>
      <c r="G119" s="73">
        <v>58</v>
      </c>
      <c r="H119" s="73">
        <v>10</v>
      </c>
      <c r="I119" s="72">
        <v>0</v>
      </c>
      <c r="J119" s="72">
        <v>0</v>
      </c>
      <c r="K119" s="72">
        <v>0</v>
      </c>
    </row>
    <row r="120" spans="2:11" x14ac:dyDescent="0.25">
      <c r="B120" s="171"/>
      <c r="C120" s="12">
        <v>633016</v>
      </c>
      <c r="D120" s="12">
        <v>41</v>
      </c>
      <c r="E120" s="18" t="s">
        <v>195</v>
      </c>
      <c r="F120" s="19">
        <v>0</v>
      </c>
      <c r="G120" s="73">
        <v>0</v>
      </c>
      <c r="H120" s="73">
        <v>0.04</v>
      </c>
      <c r="I120" s="72">
        <v>0</v>
      </c>
      <c r="J120" s="72">
        <v>0</v>
      </c>
      <c r="K120" s="72">
        <v>0</v>
      </c>
    </row>
    <row r="121" spans="2:11" x14ac:dyDescent="0.25">
      <c r="B121" s="171"/>
      <c r="C121" s="6">
        <v>634</v>
      </c>
      <c r="D121" s="25"/>
      <c r="E121" s="25" t="s">
        <v>157</v>
      </c>
      <c r="F121" s="9">
        <f t="shared" ref="F121:K121" si="10">SUM(F122)</f>
        <v>0</v>
      </c>
      <c r="G121" s="75">
        <f t="shared" si="10"/>
        <v>19.2</v>
      </c>
      <c r="H121" s="75">
        <f t="shared" si="10"/>
        <v>9.34</v>
      </c>
      <c r="I121" s="76">
        <f t="shared" si="10"/>
        <v>0</v>
      </c>
      <c r="J121" s="76">
        <f t="shared" si="10"/>
        <v>0</v>
      </c>
      <c r="K121" s="76">
        <f t="shared" si="10"/>
        <v>0</v>
      </c>
    </row>
    <row r="122" spans="2:11" x14ac:dyDescent="0.25">
      <c r="B122" s="171"/>
      <c r="C122" s="12">
        <v>634004</v>
      </c>
      <c r="D122" s="23">
        <v>111</v>
      </c>
      <c r="E122" s="23" t="s">
        <v>196</v>
      </c>
      <c r="F122" s="19">
        <v>0</v>
      </c>
      <c r="G122" s="73">
        <v>19.2</v>
      </c>
      <c r="H122" s="73">
        <v>9.34</v>
      </c>
      <c r="I122" s="72">
        <v>0</v>
      </c>
      <c r="J122" s="72">
        <v>0</v>
      </c>
      <c r="K122" s="72">
        <v>0</v>
      </c>
    </row>
    <row r="123" spans="2:11" x14ac:dyDescent="0.25">
      <c r="B123" s="171"/>
      <c r="C123" s="6">
        <v>637</v>
      </c>
      <c r="D123" s="6"/>
      <c r="E123" s="7" t="s">
        <v>165</v>
      </c>
      <c r="F123" s="9">
        <f t="shared" ref="F123:K123" si="11">SUM(F124:F127)</f>
        <v>703.46</v>
      </c>
      <c r="G123" s="75">
        <f t="shared" si="11"/>
        <v>1822.39</v>
      </c>
      <c r="H123" s="75">
        <f t="shared" si="11"/>
        <v>337.05</v>
      </c>
      <c r="I123" s="76">
        <f t="shared" si="11"/>
        <v>0</v>
      </c>
      <c r="J123" s="76">
        <f t="shared" si="11"/>
        <v>0</v>
      </c>
      <c r="K123" s="76">
        <f t="shared" si="11"/>
        <v>0</v>
      </c>
    </row>
    <row r="124" spans="2:11" x14ac:dyDescent="0.25">
      <c r="B124" s="171"/>
      <c r="C124" s="12">
        <v>637007</v>
      </c>
      <c r="D124" s="12">
        <v>111</v>
      </c>
      <c r="E124" s="18" t="s">
        <v>197</v>
      </c>
      <c r="F124" s="19">
        <v>7.08</v>
      </c>
      <c r="G124" s="73">
        <v>19.239999999999998</v>
      </c>
      <c r="H124" s="73">
        <v>0</v>
      </c>
      <c r="I124" s="72">
        <v>0</v>
      </c>
      <c r="J124" s="72">
        <v>0</v>
      </c>
      <c r="K124" s="72">
        <v>0</v>
      </c>
    </row>
    <row r="125" spans="2:11" x14ac:dyDescent="0.25">
      <c r="B125" s="171"/>
      <c r="C125" s="23">
        <v>637014</v>
      </c>
      <c r="D125" s="23">
        <v>111</v>
      </c>
      <c r="E125" s="18" t="s">
        <v>198</v>
      </c>
      <c r="F125" s="19">
        <v>72</v>
      </c>
      <c r="G125" s="73">
        <v>272.7</v>
      </c>
      <c r="H125" s="73">
        <v>49</v>
      </c>
      <c r="I125" s="72">
        <v>0</v>
      </c>
      <c r="J125" s="72">
        <v>0</v>
      </c>
      <c r="K125" s="72">
        <v>0</v>
      </c>
    </row>
    <row r="126" spans="2:11" x14ac:dyDescent="0.25">
      <c r="B126" s="171"/>
      <c r="C126" s="23">
        <v>637026</v>
      </c>
      <c r="D126" s="23">
        <v>111</v>
      </c>
      <c r="E126" s="18" t="s">
        <v>199</v>
      </c>
      <c r="F126" s="19">
        <v>476.88</v>
      </c>
      <c r="G126" s="73">
        <v>1178.1500000000001</v>
      </c>
      <c r="H126" s="73">
        <v>199.3</v>
      </c>
      <c r="I126" s="72">
        <v>0</v>
      </c>
      <c r="J126" s="72">
        <v>0</v>
      </c>
      <c r="K126" s="72">
        <v>0</v>
      </c>
    </row>
    <row r="127" spans="2:11" x14ac:dyDescent="0.25">
      <c r="B127" s="178"/>
      <c r="C127" s="23">
        <v>637027</v>
      </c>
      <c r="D127" s="23">
        <v>111</v>
      </c>
      <c r="E127" s="18" t="s">
        <v>200</v>
      </c>
      <c r="F127" s="19">
        <v>147.5</v>
      </c>
      <c r="G127" s="73">
        <v>352.3</v>
      </c>
      <c r="H127" s="73">
        <v>88.75</v>
      </c>
      <c r="I127" s="72">
        <v>0</v>
      </c>
      <c r="J127" s="72">
        <v>0</v>
      </c>
      <c r="K127" s="72">
        <v>0</v>
      </c>
    </row>
    <row r="128" spans="2:11" x14ac:dyDescent="0.25">
      <c r="B128" s="210" t="s">
        <v>201</v>
      </c>
      <c r="C128" s="6"/>
      <c r="D128" s="6"/>
      <c r="E128" s="7" t="s">
        <v>202</v>
      </c>
      <c r="F128" s="9">
        <f>SUM(F131+F129)</f>
        <v>0</v>
      </c>
      <c r="G128" s="9">
        <f>SUM(G131+G129)</f>
        <v>2</v>
      </c>
      <c r="H128" s="9">
        <f>SUM(H129+H131)</f>
        <v>4.6399999999999997</v>
      </c>
      <c r="I128" s="8">
        <f>SUM(I129+I131)</f>
        <v>200</v>
      </c>
      <c r="J128" s="8">
        <f>SUM(J129+J131)</f>
        <v>270</v>
      </c>
      <c r="K128" s="8">
        <f>SUM(K129+K131)</f>
        <v>340</v>
      </c>
    </row>
    <row r="129" spans="2:11" x14ac:dyDescent="0.25">
      <c r="B129" s="171"/>
      <c r="C129" s="6">
        <v>633</v>
      </c>
      <c r="D129" s="6"/>
      <c r="E129" s="7" t="s">
        <v>203</v>
      </c>
      <c r="F129" s="9">
        <f t="shared" ref="F129:K129" si="12">SUM(F130)</f>
        <v>0</v>
      </c>
      <c r="G129" s="9">
        <f t="shared" si="12"/>
        <v>2</v>
      </c>
      <c r="H129" s="9">
        <f t="shared" si="12"/>
        <v>4.6399999999999997</v>
      </c>
      <c r="I129" s="8">
        <f t="shared" si="12"/>
        <v>100</v>
      </c>
      <c r="J129" s="8">
        <f t="shared" si="12"/>
        <v>120</v>
      </c>
      <c r="K129" s="8">
        <f t="shared" si="12"/>
        <v>140</v>
      </c>
    </row>
    <row r="130" spans="2:11" x14ac:dyDescent="0.25">
      <c r="B130" s="171"/>
      <c r="C130" s="12">
        <v>633006</v>
      </c>
      <c r="D130" s="12"/>
      <c r="E130" s="18" t="s">
        <v>204</v>
      </c>
      <c r="F130" s="19">
        <v>0</v>
      </c>
      <c r="G130" s="19">
        <v>2</v>
      </c>
      <c r="H130" s="19">
        <v>4.6399999999999997</v>
      </c>
      <c r="I130" s="15">
        <v>100</v>
      </c>
      <c r="J130" s="15">
        <v>120</v>
      </c>
      <c r="K130" s="15">
        <v>140</v>
      </c>
    </row>
    <row r="131" spans="2:11" x14ac:dyDescent="0.25">
      <c r="B131" s="171"/>
      <c r="C131" s="6">
        <v>634</v>
      </c>
      <c r="D131" s="6"/>
      <c r="E131" s="7" t="s">
        <v>157</v>
      </c>
      <c r="F131" s="9">
        <f t="shared" ref="F131:K131" si="13">SUM(F132)</f>
        <v>0</v>
      </c>
      <c r="G131" s="9">
        <f t="shared" si="13"/>
        <v>0</v>
      </c>
      <c r="H131" s="9">
        <f t="shared" si="13"/>
        <v>0</v>
      </c>
      <c r="I131" s="8">
        <f t="shared" si="13"/>
        <v>100</v>
      </c>
      <c r="J131" s="8">
        <f t="shared" si="13"/>
        <v>150</v>
      </c>
      <c r="K131" s="8">
        <f t="shared" si="13"/>
        <v>200</v>
      </c>
    </row>
    <row r="132" spans="2:11" x14ac:dyDescent="0.25">
      <c r="B132" s="178"/>
      <c r="C132" s="23">
        <v>634002</v>
      </c>
      <c r="D132" s="23">
        <v>41</v>
      </c>
      <c r="E132" s="18" t="s">
        <v>205</v>
      </c>
      <c r="F132" s="19">
        <v>0</v>
      </c>
      <c r="G132" s="73">
        <v>0</v>
      </c>
      <c r="H132" s="73">
        <v>0</v>
      </c>
      <c r="I132" s="72">
        <v>100</v>
      </c>
      <c r="J132" s="72">
        <v>150</v>
      </c>
      <c r="K132" s="72">
        <v>200</v>
      </c>
    </row>
    <row r="133" spans="2:11" x14ac:dyDescent="0.25">
      <c r="B133" s="210" t="s">
        <v>206</v>
      </c>
      <c r="C133" s="6"/>
      <c r="D133" s="6"/>
      <c r="E133" s="7" t="s">
        <v>207</v>
      </c>
      <c r="F133" s="9">
        <f t="shared" ref="F133:K133" si="14">SUM(F134+F136+F138)</f>
        <v>5552.2</v>
      </c>
      <c r="G133" s="35">
        <f t="shared" si="14"/>
        <v>2552.36</v>
      </c>
      <c r="H133" s="35">
        <f>SUM(H134+H136+H138+H140)</f>
        <v>231.92000000000002</v>
      </c>
      <c r="I133" s="34">
        <f t="shared" si="14"/>
        <v>1000</v>
      </c>
      <c r="J133" s="34">
        <f t="shared" si="14"/>
        <v>1200</v>
      </c>
      <c r="K133" s="34">
        <f t="shared" si="14"/>
        <v>1500</v>
      </c>
    </row>
    <row r="134" spans="2:11" x14ac:dyDescent="0.25">
      <c r="B134" s="171"/>
      <c r="C134" s="25">
        <v>632</v>
      </c>
      <c r="D134" s="25"/>
      <c r="E134" s="25" t="s">
        <v>127</v>
      </c>
      <c r="F134" s="9">
        <f t="shared" ref="F134:K134" si="15">SUM(F135)</f>
        <v>13.44</v>
      </c>
      <c r="G134" s="35">
        <f t="shared" si="15"/>
        <v>0</v>
      </c>
      <c r="H134" s="35">
        <f t="shared" si="15"/>
        <v>0</v>
      </c>
      <c r="I134" s="34">
        <f t="shared" si="15"/>
        <v>0</v>
      </c>
      <c r="J134" s="34">
        <f t="shared" si="15"/>
        <v>0</v>
      </c>
      <c r="K134" s="34">
        <f t="shared" si="15"/>
        <v>0</v>
      </c>
    </row>
    <row r="135" spans="2:11" x14ac:dyDescent="0.25">
      <c r="B135" s="171"/>
      <c r="C135" s="12">
        <v>632001</v>
      </c>
      <c r="D135" s="12">
        <v>41</v>
      </c>
      <c r="E135" s="18" t="s">
        <v>208</v>
      </c>
      <c r="F135" s="19">
        <v>13.44</v>
      </c>
      <c r="G135" s="37">
        <v>0</v>
      </c>
      <c r="H135" s="37">
        <v>0</v>
      </c>
      <c r="I135" s="36">
        <v>0</v>
      </c>
      <c r="J135" s="36">
        <v>0</v>
      </c>
      <c r="K135" s="36">
        <v>0</v>
      </c>
    </row>
    <row r="136" spans="2:11" x14ac:dyDescent="0.25">
      <c r="B136" s="171"/>
      <c r="C136" s="6">
        <v>633</v>
      </c>
      <c r="D136" s="6"/>
      <c r="E136" s="7" t="s">
        <v>203</v>
      </c>
      <c r="F136" s="9">
        <f t="shared" ref="F136:K136" si="16">SUM(F137)</f>
        <v>1.04</v>
      </c>
      <c r="G136" s="35">
        <f t="shared" si="16"/>
        <v>0</v>
      </c>
      <c r="H136" s="35">
        <f t="shared" si="16"/>
        <v>0</v>
      </c>
      <c r="I136" s="34">
        <f t="shared" si="16"/>
        <v>0</v>
      </c>
      <c r="J136" s="34">
        <f t="shared" si="16"/>
        <v>0</v>
      </c>
      <c r="K136" s="34">
        <f t="shared" si="16"/>
        <v>0</v>
      </c>
    </row>
    <row r="137" spans="2:11" x14ac:dyDescent="0.25">
      <c r="B137" s="171"/>
      <c r="C137" s="12">
        <v>633006</v>
      </c>
      <c r="D137" s="12"/>
      <c r="E137" s="18" t="s">
        <v>204</v>
      </c>
      <c r="F137" s="19">
        <v>1.04</v>
      </c>
      <c r="G137" s="37">
        <v>0</v>
      </c>
      <c r="H137" s="37">
        <v>0</v>
      </c>
      <c r="I137" s="36">
        <v>0</v>
      </c>
      <c r="J137" s="36">
        <v>0</v>
      </c>
      <c r="K137" s="36">
        <v>0</v>
      </c>
    </row>
    <row r="138" spans="2:11" x14ac:dyDescent="0.25">
      <c r="B138" s="171"/>
      <c r="C138" s="6">
        <v>635</v>
      </c>
      <c r="D138" s="6"/>
      <c r="E138" s="7" t="s">
        <v>209</v>
      </c>
      <c r="F138" s="9">
        <f t="shared" ref="F138:K138" si="17">SUM(F139)</f>
        <v>5537.72</v>
      </c>
      <c r="G138" s="83">
        <f t="shared" si="17"/>
        <v>2552.36</v>
      </c>
      <c r="H138" s="83">
        <f t="shared" si="17"/>
        <v>152.86000000000001</v>
      </c>
      <c r="I138" s="82">
        <f t="shared" si="17"/>
        <v>1000</v>
      </c>
      <c r="J138" s="34">
        <f t="shared" si="17"/>
        <v>1200</v>
      </c>
      <c r="K138" s="34">
        <f t="shared" si="17"/>
        <v>1500</v>
      </c>
    </row>
    <row r="139" spans="2:11" x14ac:dyDescent="0.25">
      <c r="B139" s="171"/>
      <c r="C139" s="23">
        <v>635006</v>
      </c>
      <c r="D139" s="23">
        <v>41</v>
      </c>
      <c r="E139" s="18" t="s">
        <v>210</v>
      </c>
      <c r="F139" s="19">
        <v>5537.72</v>
      </c>
      <c r="G139" s="85">
        <v>2552.36</v>
      </c>
      <c r="H139" s="85">
        <v>152.86000000000001</v>
      </c>
      <c r="I139" s="84">
        <v>1000</v>
      </c>
      <c r="J139" s="86">
        <v>1200</v>
      </c>
      <c r="K139" s="86">
        <v>1500</v>
      </c>
    </row>
    <row r="140" spans="2:11" x14ac:dyDescent="0.25">
      <c r="B140" s="171"/>
      <c r="C140" s="110">
        <v>637</v>
      </c>
      <c r="D140" s="23"/>
      <c r="E140" s="7" t="s">
        <v>165</v>
      </c>
      <c r="F140" s="9">
        <f t="shared" ref="F140:K140" si="18">SUM(F141)</f>
        <v>0</v>
      </c>
      <c r="G140" s="112">
        <f t="shared" si="18"/>
        <v>0</v>
      </c>
      <c r="H140" s="112">
        <f t="shared" si="18"/>
        <v>79.06</v>
      </c>
      <c r="I140" s="113">
        <f t="shared" si="18"/>
        <v>0</v>
      </c>
      <c r="J140" s="93">
        <f t="shared" si="18"/>
        <v>0</v>
      </c>
      <c r="K140" s="93">
        <f t="shared" si="18"/>
        <v>0</v>
      </c>
    </row>
    <row r="141" spans="2:11" x14ac:dyDescent="0.25">
      <c r="B141" s="178"/>
      <c r="C141" s="23">
        <v>637004</v>
      </c>
      <c r="D141" s="23">
        <v>41</v>
      </c>
      <c r="E141" s="18" t="s">
        <v>445</v>
      </c>
      <c r="F141" s="19">
        <v>0</v>
      </c>
      <c r="G141" s="85">
        <v>0</v>
      </c>
      <c r="H141" s="85">
        <v>79.06</v>
      </c>
      <c r="I141" s="84">
        <v>0</v>
      </c>
      <c r="J141" s="86">
        <v>0</v>
      </c>
      <c r="K141" s="86">
        <v>0</v>
      </c>
    </row>
    <row r="142" spans="2:11" x14ac:dyDescent="0.25">
      <c r="B142" s="210" t="s">
        <v>211</v>
      </c>
      <c r="C142" s="6"/>
      <c r="D142" s="6"/>
      <c r="E142" s="7" t="s">
        <v>212</v>
      </c>
      <c r="F142" s="9">
        <f t="shared" ref="F142:K142" si="19">SUM(F143+F145)</f>
        <v>13632.83</v>
      </c>
      <c r="G142" s="9">
        <f t="shared" si="19"/>
        <v>13209.87</v>
      </c>
      <c r="H142" s="9">
        <f t="shared" si="19"/>
        <v>7941.5</v>
      </c>
      <c r="I142" s="8">
        <f t="shared" si="19"/>
        <v>13150</v>
      </c>
      <c r="J142" s="8">
        <f t="shared" si="19"/>
        <v>14700</v>
      </c>
      <c r="K142" s="8">
        <f t="shared" si="19"/>
        <v>15250</v>
      </c>
    </row>
    <row r="143" spans="2:11" x14ac:dyDescent="0.25">
      <c r="B143" s="171"/>
      <c r="C143" s="6">
        <v>633</v>
      </c>
      <c r="D143" s="6"/>
      <c r="E143" s="7" t="s">
        <v>203</v>
      </c>
      <c r="F143" s="9">
        <f t="shared" ref="F143:K143" si="20">SUM(F144)</f>
        <v>11.23</v>
      </c>
      <c r="G143" s="9">
        <f t="shared" si="20"/>
        <v>229.7</v>
      </c>
      <c r="H143" s="9">
        <f t="shared" si="20"/>
        <v>124.5</v>
      </c>
      <c r="I143" s="8">
        <f t="shared" si="20"/>
        <v>150</v>
      </c>
      <c r="J143" s="8">
        <f t="shared" si="20"/>
        <v>200</v>
      </c>
      <c r="K143" s="8">
        <f t="shared" si="20"/>
        <v>250</v>
      </c>
    </row>
    <row r="144" spans="2:11" x14ac:dyDescent="0.25">
      <c r="B144" s="171"/>
      <c r="C144" s="12">
        <v>633006</v>
      </c>
      <c r="D144" s="12">
        <v>41</v>
      </c>
      <c r="E144" s="18" t="s">
        <v>213</v>
      </c>
      <c r="F144" s="19">
        <v>11.23</v>
      </c>
      <c r="G144" s="19">
        <v>229.7</v>
      </c>
      <c r="H144" s="19">
        <v>124.5</v>
      </c>
      <c r="I144" s="15">
        <v>150</v>
      </c>
      <c r="J144" s="15">
        <v>200</v>
      </c>
      <c r="K144" s="15">
        <v>250</v>
      </c>
    </row>
    <row r="145" spans="2:11" x14ac:dyDescent="0.25">
      <c r="B145" s="171"/>
      <c r="C145" s="6">
        <v>637</v>
      </c>
      <c r="D145" s="6"/>
      <c r="E145" s="7" t="s">
        <v>165</v>
      </c>
      <c r="F145" s="9">
        <f t="shared" ref="F145:K145" si="21">SUM(F146:F147)</f>
        <v>13621.6</v>
      </c>
      <c r="G145" s="9">
        <f t="shared" si="21"/>
        <v>12980.17</v>
      </c>
      <c r="H145" s="9">
        <f t="shared" si="21"/>
        <v>7817</v>
      </c>
      <c r="I145" s="8">
        <f t="shared" si="21"/>
        <v>13000</v>
      </c>
      <c r="J145" s="8">
        <f t="shared" si="21"/>
        <v>14500</v>
      </c>
      <c r="K145" s="8">
        <f t="shared" si="21"/>
        <v>15000</v>
      </c>
    </row>
    <row r="146" spans="2:11" x14ac:dyDescent="0.25">
      <c r="B146" s="171"/>
      <c r="C146" s="23" t="s">
        <v>214</v>
      </c>
      <c r="D146" s="23">
        <v>41</v>
      </c>
      <c r="E146" s="18" t="s">
        <v>215</v>
      </c>
      <c r="F146" s="19">
        <v>9797.26</v>
      </c>
      <c r="G146" s="73">
        <v>9904.4</v>
      </c>
      <c r="H146" s="73">
        <v>6433.31</v>
      </c>
      <c r="I146" s="72">
        <v>10000</v>
      </c>
      <c r="J146" s="72">
        <v>11000</v>
      </c>
      <c r="K146" s="72">
        <v>11500</v>
      </c>
    </row>
    <row r="147" spans="2:11" x14ac:dyDescent="0.25">
      <c r="B147" s="211"/>
      <c r="C147" s="23" t="s">
        <v>216</v>
      </c>
      <c r="D147" s="23">
        <v>41</v>
      </c>
      <c r="E147" s="18" t="s">
        <v>217</v>
      </c>
      <c r="F147" s="19">
        <v>3824.34</v>
      </c>
      <c r="G147" s="73">
        <v>3075.77</v>
      </c>
      <c r="H147" s="73">
        <v>1383.69</v>
      </c>
      <c r="I147" s="72">
        <v>3000</v>
      </c>
      <c r="J147" s="72">
        <v>3500</v>
      </c>
      <c r="K147" s="72">
        <v>3500</v>
      </c>
    </row>
    <row r="148" spans="2:11" x14ac:dyDescent="0.25">
      <c r="B148" s="209" t="s">
        <v>446</v>
      </c>
      <c r="C148" s="23"/>
      <c r="D148" s="23"/>
      <c r="E148" s="7" t="s">
        <v>447</v>
      </c>
      <c r="F148" s="9">
        <v>0</v>
      </c>
      <c r="G148" s="75">
        <v>0</v>
      </c>
      <c r="H148" s="75">
        <f t="shared" ref="H148:K149" si="22">SUM(H149)</f>
        <v>156.5</v>
      </c>
      <c r="I148" s="76">
        <f t="shared" si="22"/>
        <v>0</v>
      </c>
      <c r="J148" s="76">
        <f t="shared" si="22"/>
        <v>0</v>
      </c>
      <c r="K148" s="76">
        <f t="shared" si="22"/>
        <v>0</v>
      </c>
    </row>
    <row r="149" spans="2:11" x14ac:dyDescent="0.25">
      <c r="B149" s="171"/>
      <c r="C149" s="110">
        <v>637</v>
      </c>
      <c r="D149" s="110"/>
      <c r="E149" s="7" t="s">
        <v>165</v>
      </c>
      <c r="F149" s="9">
        <v>0</v>
      </c>
      <c r="G149" s="75">
        <v>0</v>
      </c>
      <c r="H149" s="75">
        <f t="shared" si="22"/>
        <v>156.5</v>
      </c>
      <c r="I149" s="76">
        <f t="shared" si="22"/>
        <v>0</v>
      </c>
      <c r="J149" s="76">
        <f t="shared" si="22"/>
        <v>0</v>
      </c>
      <c r="K149" s="76">
        <f t="shared" si="22"/>
        <v>0</v>
      </c>
    </row>
    <row r="150" spans="2:11" x14ac:dyDescent="0.25">
      <c r="B150" s="178"/>
      <c r="C150" s="23">
        <v>637005</v>
      </c>
      <c r="D150" s="23">
        <v>41</v>
      </c>
      <c r="E150" s="18" t="s">
        <v>448</v>
      </c>
      <c r="F150" s="19">
        <v>0</v>
      </c>
      <c r="G150" s="73">
        <v>0</v>
      </c>
      <c r="H150" s="73">
        <v>156.5</v>
      </c>
      <c r="I150" s="72">
        <v>0</v>
      </c>
      <c r="J150" s="72">
        <v>0</v>
      </c>
      <c r="K150" s="72">
        <v>0</v>
      </c>
    </row>
    <row r="151" spans="2:11" x14ac:dyDescent="0.25">
      <c r="B151" s="78" t="s">
        <v>218</v>
      </c>
      <c r="C151" s="6"/>
      <c r="D151" s="6"/>
      <c r="E151" s="7" t="s">
        <v>219</v>
      </c>
      <c r="F151" s="9">
        <f>SUM(F152+F160+F195+F201+F214+F236+F243+F245+F258+F193)</f>
        <v>17427.61</v>
      </c>
      <c r="G151" s="9">
        <f>SUM(G152+G160+G193+G195+G201+G214+G236+G243+G245+G258)</f>
        <v>16751.260000000002</v>
      </c>
      <c r="H151" s="9">
        <f>SUM(H152+H160+H195+H201+H214+H236+H243+H245+H258+H193)</f>
        <v>21082.719999999998</v>
      </c>
      <c r="I151" s="8">
        <f>SUM(I152+I160+I193+I195+I201+I214+I236+I243+I245+I258)</f>
        <v>21405</v>
      </c>
      <c r="J151" s="8">
        <f>SUM(J152+J160+J193+J195+J201+J214+J236+J243+J245+J258)</f>
        <v>13745</v>
      </c>
      <c r="K151" s="8">
        <f>SUM(K152+K160+K193+K195+K201+K214+K236+K243+K245+K258)</f>
        <v>14240</v>
      </c>
    </row>
    <row r="152" spans="2:11" x14ac:dyDescent="0.25">
      <c r="B152" s="79"/>
      <c r="C152" s="6">
        <v>610</v>
      </c>
      <c r="D152" s="6"/>
      <c r="E152" s="7" t="s">
        <v>104</v>
      </c>
      <c r="F152" s="9">
        <f t="shared" ref="F152:J152" si="23">SUM(F153:F159)</f>
        <v>347.84</v>
      </c>
      <c r="G152" s="9">
        <f t="shared" si="23"/>
        <v>1848.87</v>
      </c>
      <c r="H152" s="9">
        <f t="shared" si="23"/>
        <v>5575.7000000000007</v>
      </c>
      <c r="I152" s="8">
        <f t="shared" si="23"/>
        <v>6728</v>
      </c>
      <c r="J152" s="8">
        <f t="shared" si="23"/>
        <v>0</v>
      </c>
      <c r="K152" s="8">
        <f>SUM(K153:K159)</f>
        <v>0</v>
      </c>
    </row>
    <row r="153" spans="2:11" x14ac:dyDescent="0.25">
      <c r="B153" s="79"/>
      <c r="C153" s="12" t="s">
        <v>449</v>
      </c>
      <c r="D153" s="12">
        <v>41</v>
      </c>
      <c r="E153" s="18" t="s">
        <v>398</v>
      </c>
      <c r="F153" s="19">
        <v>347.84</v>
      </c>
      <c r="G153" s="19">
        <v>1460.87</v>
      </c>
      <c r="H153" s="19">
        <v>1706.1</v>
      </c>
      <c r="I153" s="15">
        <v>2000</v>
      </c>
      <c r="J153" s="15">
        <v>0</v>
      </c>
      <c r="K153" s="15">
        <v>0</v>
      </c>
    </row>
    <row r="154" spans="2:11" x14ac:dyDescent="0.25">
      <c r="B154" s="79"/>
      <c r="C154" s="12">
        <v>611000</v>
      </c>
      <c r="D154" s="12">
        <v>111</v>
      </c>
      <c r="E154" s="18" t="s">
        <v>399</v>
      </c>
      <c r="F154" s="19">
        <v>0</v>
      </c>
      <c r="G154" s="19">
        <v>388</v>
      </c>
      <c r="H154" s="19">
        <v>0</v>
      </c>
      <c r="I154" s="15">
        <v>2328</v>
      </c>
      <c r="J154" s="15">
        <v>0</v>
      </c>
      <c r="K154" s="15">
        <v>0</v>
      </c>
    </row>
    <row r="155" spans="2:11" x14ac:dyDescent="0.25">
      <c r="B155" s="79"/>
      <c r="C155" s="12" t="s">
        <v>449</v>
      </c>
      <c r="D155" s="12" t="s">
        <v>412</v>
      </c>
      <c r="E155" s="18" t="s">
        <v>450</v>
      </c>
      <c r="F155" s="19">
        <v>0</v>
      </c>
      <c r="G155" s="19">
        <v>0</v>
      </c>
      <c r="H155" s="19">
        <v>2638.4</v>
      </c>
      <c r="I155" s="15">
        <v>0</v>
      </c>
      <c r="J155" s="15">
        <v>0</v>
      </c>
      <c r="K155" s="15">
        <v>0</v>
      </c>
    </row>
    <row r="156" spans="2:11" x14ac:dyDescent="0.25">
      <c r="B156" s="79"/>
      <c r="C156" s="12" t="s">
        <v>449</v>
      </c>
      <c r="D156" s="12" t="s">
        <v>413</v>
      </c>
      <c r="E156" s="18" t="s">
        <v>450</v>
      </c>
      <c r="F156" s="19">
        <v>0</v>
      </c>
      <c r="G156" s="19">
        <v>0</v>
      </c>
      <c r="H156" s="19">
        <v>465.6</v>
      </c>
      <c r="I156" s="15">
        <v>0</v>
      </c>
      <c r="J156" s="15">
        <v>0</v>
      </c>
      <c r="K156" s="15">
        <v>0</v>
      </c>
    </row>
    <row r="157" spans="2:11" x14ac:dyDescent="0.25">
      <c r="B157" s="79"/>
      <c r="C157" s="12" t="s">
        <v>451</v>
      </c>
      <c r="D157" s="12">
        <v>41</v>
      </c>
      <c r="E157" s="18" t="s">
        <v>452</v>
      </c>
      <c r="F157" s="19">
        <v>0</v>
      </c>
      <c r="G157" s="19">
        <v>0</v>
      </c>
      <c r="H157" s="19">
        <v>765.6</v>
      </c>
      <c r="I157" s="15">
        <v>380</v>
      </c>
      <c r="J157" s="15">
        <v>0</v>
      </c>
      <c r="K157" s="15">
        <v>0</v>
      </c>
    </row>
    <row r="158" spans="2:11" x14ac:dyDescent="0.25">
      <c r="B158" s="79"/>
      <c r="C158" s="12" t="s">
        <v>451</v>
      </c>
      <c r="D158" s="12">
        <v>111</v>
      </c>
      <c r="E158" s="18" t="s">
        <v>453</v>
      </c>
      <c r="F158" s="19">
        <v>0</v>
      </c>
      <c r="G158" s="19">
        <v>0</v>
      </c>
      <c r="H158" s="19">
        <v>0</v>
      </c>
      <c r="I158" s="15">
        <v>1520</v>
      </c>
      <c r="J158" s="15">
        <v>0</v>
      </c>
      <c r="K158" s="15">
        <v>0</v>
      </c>
    </row>
    <row r="159" spans="2:11" x14ac:dyDescent="0.25">
      <c r="B159" s="79"/>
      <c r="C159" s="12">
        <v>614</v>
      </c>
      <c r="D159" s="12">
        <v>41</v>
      </c>
      <c r="E159" s="18" t="s">
        <v>220</v>
      </c>
      <c r="F159" s="19">
        <v>0</v>
      </c>
      <c r="G159" s="19">
        <v>0</v>
      </c>
      <c r="H159" s="19">
        <v>0</v>
      </c>
      <c r="I159" s="15">
        <v>500</v>
      </c>
      <c r="J159" s="15">
        <v>0</v>
      </c>
      <c r="K159" s="15">
        <v>0</v>
      </c>
    </row>
    <row r="160" spans="2:11" x14ac:dyDescent="0.25">
      <c r="B160" s="79"/>
      <c r="C160" s="6">
        <v>620</v>
      </c>
      <c r="D160" s="6"/>
      <c r="E160" s="7" t="s">
        <v>108</v>
      </c>
      <c r="F160" s="9">
        <f t="shared" ref="F160:G160" si="24">SUM(F161:F189)</f>
        <v>172.78999999999996</v>
      </c>
      <c r="G160" s="9">
        <f t="shared" si="24"/>
        <v>785.84</v>
      </c>
      <c r="H160" s="9">
        <f>SUM(H161:H191)</f>
        <v>1986.0899999999997</v>
      </c>
      <c r="I160" s="8">
        <f>SUM(I161:I192)</f>
        <v>2117</v>
      </c>
      <c r="J160" s="8">
        <f>SUM(J161:J192)</f>
        <v>750</v>
      </c>
      <c r="K160" s="8">
        <f>SUM(K161:K192)</f>
        <v>810</v>
      </c>
    </row>
    <row r="161" spans="2:11" x14ac:dyDescent="0.25">
      <c r="B161" s="79"/>
      <c r="C161" s="12">
        <v>621000</v>
      </c>
      <c r="D161" s="12">
        <v>41</v>
      </c>
      <c r="E161" s="18" t="s">
        <v>221</v>
      </c>
      <c r="F161" s="19">
        <v>0</v>
      </c>
      <c r="G161" s="19">
        <v>153.58000000000001</v>
      </c>
      <c r="H161" s="19">
        <v>165.83</v>
      </c>
      <c r="I161" s="15">
        <v>200</v>
      </c>
      <c r="J161" s="15">
        <v>0</v>
      </c>
      <c r="K161" s="15">
        <v>0</v>
      </c>
    </row>
    <row r="162" spans="2:11" x14ac:dyDescent="0.25">
      <c r="B162" s="79"/>
      <c r="C162" s="12">
        <v>621000</v>
      </c>
      <c r="D162" s="12">
        <v>111</v>
      </c>
      <c r="E162" s="18" t="s">
        <v>221</v>
      </c>
      <c r="F162" s="19">
        <v>0</v>
      </c>
      <c r="G162" s="19">
        <v>38.799999999999997</v>
      </c>
      <c r="H162" s="19">
        <v>0</v>
      </c>
      <c r="I162" s="15">
        <v>0</v>
      </c>
      <c r="J162" s="15">
        <v>0</v>
      </c>
      <c r="K162" s="15">
        <v>0</v>
      </c>
    </row>
    <row r="163" spans="2:11" x14ac:dyDescent="0.25">
      <c r="B163" s="79"/>
      <c r="C163" s="12">
        <v>621000</v>
      </c>
      <c r="D163" s="12" t="s">
        <v>412</v>
      </c>
      <c r="E163" s="18" t="s">
        <v>221</v>
      </c>
      <c r="F163" s="19">
        <v>0</v>
      </c>
      <c r="G163" s="19">
        <v>0</v>
      </c>
      <c r="H163" s="19">
        <v>263.83999999999997</v>
      </c>
      <c r="I163" s="15">
        <v>0</v>
      </c>
      <c r="J163" s="15">
        <v>0</v>
      </c>
      <c r="K163" s="15">
        <v>0</v>
      </c>
    </row>
    <row r="164" spans="2:11" x14ac:dyDescent="0.25">
      <c r="B164" s="79"/>
      <c r="C164" s="12">
        <v>621000</v>
      </c>
      <c r="D164" s="12" t="s">
        <v>413</v>
      </c>
      <c r="E164" s="18" t="s">
        <v>221</v>
      </c>
      <c r="F164" s="19">
        <v>0</v>
      </c>
      <c r="G164" s="19">
        <v>0</v>
      </c>
      <c r="H164" s="19">
        <v>46.56</v>
      </c>
      <c r="I164" s="15">
        <v>0</v>
      </c>
      <c r="J164" s="15">
        <v>0</v>
      </c>
      <c r="K164" s="15">
        <v>0</v>
      </c>
    </row>
    <row r="165" spans="2:11" x14ac:dyDescent="0.25">
      <c r="B165" s="79"/>
      <c r="C165" s="12">
        <v>622000</v>
      </c>
      <c r="D165" s="12">
        <v>41</v>
      </c>
      <c r="E165" s="18" t="s">
        <v>454</v>
      </c>
      <c r="F165" s="73">
        <v>83.4</v>
      </c>
      <c r="G165" s="19">
        <v>0</v>
      </c>
      <c r="H165" s="19">
        <v>83.72</v>
      </c>
      <c r="I165" s="15">
        <v>38</v>
      </c>
      <c r="J165" s="15">
        <v>0</v>
      </c>
      <c r="K165" s="15">
        <v>0</v>
      </c>
    </row>
    <row r="166" spans="2:11" x14ac:dyDescent="0.25">
      <c r="B166" s="79"/>
      <c r="C166" s="12">
        <v>622000</v>
      </c>
      <c r="D166" s="12">
        <v>111</v>
      </c>
      <c r="E166" s="18" t="s">
        <v>454</v>
      </c>
      <c r="F166" s="73">
        <v>0</v>
      </c>
      <c r="G166" s="19">
        <v>0</v>
      </c>
      <c r="H166" s="19">
        <v>0</v>
      </c>
      <c r="I166" s="15">
        <v>152</v>
      </c>
      <c r="J166" s="15">
        <v>0</v>
      </c>
      <c r="K166" s="15">
        <v>0</v>
      </c>
    </row>
    <row r="167" spans="2:11" x14ac:dyDescent="0.25">
      <c r="B167" s="79"/>
      <c r="C167" s="12">
        <v>625001</v>
      </c>
      <c r="D167" s="12">
        <v>41</v>
      </c>
      <c r="E167" s="18" t="s">
        <v>112</v>
      </c>
      <c r="F167" s="73">
        <v>1.77</v>
      </c>
      <c r="G167" s="19">
        <v>21.49</v>
      </c>
      <c r="H167" s="19">
        <v>34.909999999999997</v>
      </c>
      <c r="I167" s="15">
        <v>34</v>
      </c>
      <c r="J167" s="15">
        <v>0</v>
      </c>
      <c r="K167" s="15">
        <v>60</v>
      </c>
    </row>
    <row r="168" spans="2:11" x14ac:dyDescent="0.25">
      <c r="B168" s="79"/>
      <c r="C168" s="12">
        <v>625001</v>
      </c>
      <c r="D168" s="12">
        <v>111</v>
      </c>
      <c r="E168" s="18" t="s">
        <v>112</v>
      </c>
      <c r="F168" s="73">
        <v>0</v>
      </c>
      <c r="G168" s="19">
        <v>5.43</v>
      </c>
      <c r="H168" s="19">
        <v>0</v>
      </c>
      <c r="I168" s="15">
        <v>21</v>
      </c>
      <c r="J168" s="15">
        <v>0</v>
      </c>
      <c r="K168" s="15">
        <v>0</v>
      </c>
    </row>
    <row r="169" spans="2:11" x14ac:dyDescent="0.25">
      <c r="B169" s="79"/>
      <c r="C169" s="12">
        <v>625001</v>
      </c>
      <c r="D169" s="12" t="s">
        <v>412</v>
      </c>
      <c r="E169" s="18" t="s">
        <v>112</v>
      </c>
      <c r="F169" s="73">
        <v>0</v>
      </c>
      <c r="G169" s="19">
        <v>0</v>
      </c>
      <c r="H169" s="19">
        <v>36.96</v>
      </c>
      <c r="I169" s="15">
        <v>0</v>
      </c>
      <c r="J169" s="15">
        <v>0</v>
      </c>
      <c r="K169" s="15">
        <v>0</v>
      </c>
    </row>
    <row r="170" spans="2:11" x14ac:dyDescent="0.25">
      <c r="B170" s="79"/>
      <c r="C170" s="12">
        <v>625001</v>
      </c>
      <c r="D170" s="12" t="s">
        <v>413</v>
      </c>
      <c r="E170" s="18" t="s">
        <v>455</v>
      </c>
      <c r="F170" s="73">
        <v>0</v>
      </c>
      <c r="G170" s="19">
        <v>0</v>
      </c>
      <c r="H170" s="19">
        <v>6.48</v>
      </c>
      <c r="I170" s="15">
        <v>0</v>
      </c>
      <c r="J170" s="15">
        <v>0</v>
      </c>
      <c r="K170" s="15">
        <v>0</v>
      </c>
    </row>
    <row r="171" spans="2:11" x14ac:dyDescent="0.25">
      <c r="B171" s="79"/>
      <c r="C171" s="12">
        <v>625002</v>
      </c>
      <c r="D171" s="12">
        <v>41</v>
      </c>
      <c r="E171" s="18" t="s">
        <v>114</v>
      </c>
      <c r="F171" s="73">
        <v>51.83</v>
      </c>
      <c r="G171" s="19">
        <v>286.36</v>
      </c>
      <c r="H171" s="19">
        <v>369.39</v>
      </c>
      <c r="I171" s="15">
        <v>335</v>
      </c>
      <c r="J171" s="15">
        <v>0</v>
      </c>
      <c r="K171" s="15">
        <v>0</v>
      </c>
    </row>
    <row r="172" spans="2:11" x14ac:dyDescent="0.25">
      <c r="B172" s="79"/>
      <c r="C172" s="12">
        <v>625002</v>
      </c>
      <c r="D172" s="12">
        <v>111</v>
      </c>
      <c r="E172" s="18" t="s">
        <v>114</v>
      </c>
      <c r="F172" s="73">
        <v>0</v>
      </c>
      <c r="G172" s="19">
        <v>54.32</v>
      </c>
      <c r="H172" s="19">
        <v>0</v>
      </c>
      <c r="I172" s="15">
        <v>213</v>
      </c>
      <c r="J172" s="15">
        <v>0</v>
      </c>
      <c r="K172" s="15">
        <v>0</v>
      </c>
    </row>
    <row r="173" spans="2:11" x14ac:dyDescent="0.25">
      <c r="B173" s="79"/>
      <c r="C173" s="12">
        <v>625002</v>
      </c>
      <c r="D173" s="12" t="s">
        <v>412</v>
      </c>
      <c r="E173" s="18" t="s">
        <v>114</v>
      </c>
      <c r="F173" s="73">
        <v>0</v>
      </c>
      <c r="G173" s="19">
        <v>0</v>
      </c>
      <c r="H173" s="19">
        <v>369.36</v>
      </c>
      <c r="I173" s="15">
        <v>0</v>
      </c>
      <c r="J173" s="15">
        <v>0</v>
      </c>
      <c r="K173" s="15">
        <v>0</v>
      </c>
    </row>
    <row r="174" spans="2:11" x14ac:dyDescent="0.25">
      <c r="B174" s="79"/>
      <c r="C174" s="12">
        <v>625002</v>
      </c>
      <c r="D174" s="12" t="s">
        <v>413</v>
      </c>
      <c r="E174" s="18" t="s">
        <v>114</v>
      </c>
      <c r="F174" s="73">
        <v>0</v>
      </c>
      <c r="G174" s="19">
        <v>0</v>
      </c>
      <c r="H174" s="19">
        <v>65.2</v>
      </c>
      <c r="I174" s="15">
        <v>0</v>
      </c>
      <c r="J174" s="15">
        <v>0</v>
      </c>
      <c r="K174" s="15">
        <v>0</v>
      </c>
    </row>
    <row r="175" spans="2:11" x14ac:dyDescent="0.25">
      <c r="B175" s="79"/>
      <c r="C175" s="23">
        <v>625003</v>
      </c>
      <c r="D175" s="23">
        <v>41</v>
      </c>
      <c r="E175" s="18" t="s">
        <v>116</v>
      </c>
      <c r="F175" s="73">
        <v>8.61</v>
      </c>
      <c r="G175" s="19">
        <v>16.329999999999998</v>
      </c>
      <c r="H175" s="19">
        <v>21.11</v>
      </c>
      <c r="I175" s="15">
        <v>19</v>
      </c>
      <c r="J175" s="15">
        <v>0</v>
      </c>
      <c r="K175" s="15">
        <v>0</v>
      </c>
    </row>
    <row r="176" spans="2:11" x14ac:dyDescent="0.25">
      <c r="B176" s="79"/>
      <c r="C176" s="23">
        <v>625003</v>
      </c>
      <c r="D176" s="23">
        <v>111</v>
      </c>
      <c r="E176" s="18" t="s">
        <v>116</v>
      </c>
      <c r="F176" s="73">
        <v>0</v>
      </c>
      <c r="G176" s="19">
        <v>3.1</v>
      </c>
      <c r="H176" s="19">
        <v>0</v>
      </c>
      <c r="I176" s="15">
        <v>12</v>
      </c>
      <c r="J176" s="15">
        <v>0</v>
      </c>
      <c r="K176" s="15">
        <v>0</v>
      </c>
    </row>
    <row r="177" spans="2:11" x14ac:dyDescent="0.25">
      <c r="B177" s="79"/>
      <c r="C177" s="23">
        <v>625003</v>
      </c>
      <c r="D177" s="23" t="s">
        <v>412</v>
      </c>
      <c r="E177" s="18" t="s">
        <v>116</v>
      </c>
      <c r="F177" s="73">
        <v>0</v>
      </c>
      <c r="G177" s="19">
        <v>0</v>
      </c>
      <c r="H177" s="19">
        <v>21.04</v>
      </c>
      <c r="I177" s="15">
        <v>0</v>
      </c>
      <c r="J177" s="15">
        <v>0</v>
      </c>
      <c r="K177" s="15">
        <v>0</v>
      </c>
    </row>
    <row r="178" spans="2:11" x14ac:dyDescent="0.25">
      <c r="B178" s="79"/>
      <c r="C178" s="23">
        <v>625003</v>
      </c>
      <c r="D178" s="23" t="s">
        <v>413</v>
      </c>
      <c r="E178" s="18" t="s">
        <v>116</v>
      </c>
      <c r="F178" s="73">
        <v>0</v>
      </c>
      <c r="G178" s="19">
        <v>0</v>
      </c>
      <c r="H178" s="19">
        <v>3.76</v>
      </c>
      <c r="I178" s="15">
        <v>0</v>
      </c>
      <c r="J178" s="15">
        <v>0</v>
      </c>
      <c r="K178" s="15">
        <v>0</v>
      </c>
    </row>
    <row r="179" spans="2:11" x14ac:dyDescent="0.25">
      <c r="B179" s="79"/>
      <c r="C179" s="23">
        <v>625004</v>
      </c>
      <c r="D179" s="23">
        <v>41</v>
      </c>
      <c r="E179" s="18" t="s">
        <v>118</v>
      </c>
      <c r="F179" s="73">
        <v>7.95</v>
      </c>
      <c r="G179" s="19">
        <v>58.78</v>
      </c>
      <c r="H179" s="19">
        <v>76.12</v>
      </c>
      <c r="I179" s="15">
        <v>72</v>
      </c>
      <c r="J179" s="15">
        <v>0</v>
      </c>
      <c r="K179" s="15">
        <v>0</v>
      </c>
    </row>
    <row r="180" spans="2:11" x14ac:dyDescent="0.25">
      <c r="B180" s="79"/>
      <c r="C180" s="23">
        <v>625004</v>
      </c>
      <c r="D180" s="23">
        <v>111</v>
      </c>
      <c r="E180" s="18" t="s">
        <v>118</v>
      </c>
      <c r="F180" s="73">
        <v>0</v>
      </c>
      <c r="G180" s="19">
        <v>11.64</v>
      </c>
      <c r="H180" s="19">
        <v>0</v>
      </c>
      <c r="I180" s="15">
        <v>46</v>
      </c>
      <c r="J180" s="15">
        <v>0</v>
      </c>
      <c r="K180" s="15">
        <v>0</v>
      </c>
    </row>
    <row r="181" spans="2:11" x14ac:dyDescent="0.25">
      <c r="B181" s="79"/>
      <c r="C181" s="23">
        <v>625004</v>
      </c>
      <c r="D181" s="23" t="s">
        <v>412</v>
      </c>
      <c r="E181" s="18" t="s">
        <v>118</v>
      </c>
      <c r="F181" s="73">
        <v>0</v>
      </c>
      <c r="G181" s="19">
        <v>0</v>
      </c>
      <c r="H181" s="19">
        <v>79.12</v>
      </c>
      <c r="I181" s="15">
        <v>0</v>
      </c>
      <c r="J181" s="15">
        <v>0</v>
      </c>
      <c r="K181" s="15">
        <v>0</v>
      </c>
    </row>
    <row r="182" spans="2:11" x14ac:dyDescent="0.25">
      <c r="B182" s="79"/>
      <c r="C182" s="23">
        <v>625004</v>
      </c>
      <c r="D182" s="23" t="s">
        <v>413</v>
      </c>
      <c r="E182" s="18" t="s">
        <v>118</v>
      </c>
      <c r="F182" s="73">
        <v>0</v>
      </c>
      <c r="G182" s="19">
        <v>0</v>
      </c>
      <c r="H182" s="19">
        <v>14</v>
      </c>
      <c r="I182" s="15">
        <v>0</v>
      </c>
      <c r="J182" s="15">
        <v>0</v>
      </c>
      <c r="K182" s="15">
        <v>0</v>
      </c>
    </row>
    <row r="183" spans="2:11" x14ac:dyDescent="0.25">
      <c r="B183" s="79"/>
      <c r="C183" s="23">
        <v>625005</v>
      </c>
      <c r="D183" s="23">
        <v>41</v>
      </c>
      <c r="E183" s="18" t="s">
        <v>120</v>
      </c>
      <c r="F183" s="73">
        <v>1.26</v>
      </c>
      <c r="G183" s="19">
        <v>15.35</v>
      </c>
      <c r="H183" s="19">
        <v>24.92</v>
      </c>
      <c r="I183" s="15">
        <v>24</v>
      </c>
      <c r="J183" s="15">
        <v>0</v>
      </c>
      <c r="K183" s="15">
        <v>0</v>
      </c>
    </row>
    <row r="184" spans="2:11" x14ac:dyDescent="0.25">
      <c r="B184" s="79"/>
      <c r="C184" s="23">
        <v>625005</v>
      </c>
      <c r="D184" s="23">
        <v>111</v>
      </c>
      <c r="E184" s="18" t="s">
        <v>120</v>
      </c>
      <c r="F184" s="73">
        <v>0</v>
      </c>
      <c r="G184" s="19">
        <v>3.88</v>
      </c>
      <c r="H184" s="19">
        <v>0</v>
      </c>
      <c r="I184" s="15">
        <v>16</v>
      </c>
      <c r="J184" s="15">
        <v>0</v>
      </c>
      <c r="K184" s="15">
        <v>0</v>
      </c>
    </row>
    <row r="185" spans="2:11" x14ac:dyDescent="0.25">
      <c r="B185" s="79"/>
      <c r="C185" s="23">
        <v>625005</v>
      </c>
      <c r="D185" s="23" t="s">
        <v>412</v>
      </c>
      <c r="E185" s="18" t="s">
        <v>120</v>
      </c>
      <c r="F185" s="73">
        <v>0</v>
      </c>
      <c r="G185" s="19">
        <v>0</v>
      </c>
      <c r="H185" s="19">
        <v>26.4</v>
      </c>
      <c r="I185" s="15">
        <v>0</v>
      </c>
      <c r="J185" s="15">
        <v>0</v>
      </c>
      <c r="K185" s="15">
        <v>0</v>
      </c>
    </row>
    <row r="186" spans="2:11" x14ac:dyDescent="0.25">
      <c r="B186" s="79"/>
      <c r="C186" s="23">
        <v>625005</v>
      </c>
      <c r="D186" s="23" t="s">
        <v>413</v>
      </c>
      <c r="E186" s="18" t="s">
        <v>120</v>
      </c>
      <c r="F186" s="73">
        <v>0</v>
      </c>
      <c r="G186" s="19">
        <v>0</v>
      </c>
      <c r="H186" s="19">
        <v>4.6399999999999997</v>
      </c>
      <c r="I186" s="15">
        <v>0</v>
      </c>
      <c r="J186" s="15">
        <v>0</v>
      </c>
      <c r="K186" s="15">
        <v>0</v>
      </c>
    </row>
    <row r="187" spans="2:11" x14ac:dyDescent="0.25">
      <c r="B187" s="79"/>
      <c r="C187" s="23">
        <v>625006</v>
      </c>
      <c r="D187" s="23">
        <v>41</v>
      </c>
      <c r="E187" s="18" t="s">
        <v>222</v>
      </c>
      <c r="F187" s="73">
        <v>0.39</v>
      </c>
      <c r="G187" s="19">
        <v>1.23</v>
      </c>
      <c r="H187" s="19">
        <v>0</v>
      </c>
      <c r="I187" s="15">
        <v>0</v>
      </c>
      <c r="J187" s="15">
        <v>0</v>
      </c>
      <c r="K187" s="15">
        <v>0</v>
      </c>
    </row>
    <row r="188" spans="2:11" x14ac:dyDescent="0.25">
      <c r="B188" s="79"/>
      <c r="C188" s="30">
        <v>625007</v>
      </c>
      <c r="D188" s="30">
        <v>41</v>
      </c>
      <c r="E188" s="31" t="s">
        <v>123</v>
      </c>
      <c r="F188" s="87">
        <v>17.579999999999998</v>
      </c>
      <c r="G188" s="47">
        <v>97.12</v>
      </c>
      <c r="H188" s="47">
        <v>125.29</v>
      </c>
      <c r="I188" s="46">
        <v>113</v>
      </c>
      <c r="J188" s="46">
        <v>0</v>
      </c>
      <c r="K188" s="46">
        <v>0</v>
      </c>
    </row>
    <row r="189" spans="2:11" x14ac:dyDescent="0.25">
      <c r="B189" s="88"/>
      <c r="C189" s="118">
        <v>625007</v>
      </c>
      <c r="D189" s="118">
        <v>111</v>
      </c>
      <c r="E189" s="89" t="s">
        <v>123</v>
      </c>
      <c r="F189" s="89">
        <v>0</v>
      </c>
      <c r="G189" s="104">
        <v>18.43</v>
      </c>
      <c r="H189" s="89">
        <v>0</v>
      </c>
      <c r="I189" s="89">
        <v>72</v>
      </c>
      <c r="J189" s="89">
        <v>0</v>
      </c>
      <c r="K189" s="89">
        <v>0</v>
      </c>
    </row>
    <row r="190" spans="2:11" x14ac:dyDescent="0.25">
      <c r="B190" s="88"/>
      <c r="C190" s="118">
        <v>625007</v>
      </c>
      <c r="D190" s="118" t="s">
        <v>412</v>
      </c>
      <c r="E190" s="89" t="s">
        <v>123</v>
      </c>
      <c r="F190" s="89">
        <v>0</v>
      </c>
      <c r="G190" s="104">
        <v>0</v>
      </c>
      <c r="H190" s="89">
        <v>125.36</v>
      </c>
      <c r="I190" s="89">
        <v>0</v>
      </c>
      <c r="J190" s="89">
        <v>0</v>
      </c>
      <c r="K190" s="89">
        <v>0</v>
      </c>
    </row>
    <row r="191" spans="2:11" x14ac:dyDescent="0.25">
      <c r="B191" s="88"/>
      <c r="C191" s="118">
        <v>625007</v>
      </c>
      <c r="D191" s="118" t="s">
        <v>413</v>
      </c>
      <c r="E191" s="89" t="s">
        <v>123</v>
      </c>
      <c r="F191" s="89">
        <v>0</v>
      </c>
      <c r="G191" s="104">
        <v>0</v>
      </c>
      <c r="H191" s="89">
        <v>22.08</v>
      </c>
      <c r="I191" s="89">
        <v>0</v>
      </c>
      <c r="J191" s="89">
        <v>0</v>
      </c>
      <c r="K191" s="89">
        <v>0</v>
      </c>
    </row>
    <row r="192" spans="2:11" x14ac:dyDescent="0.25">
      <c r="B192" s="88"/>
      <c r="C192" s="23" t="s">
        <v>488</v>
      </c>
      <c r="D192" s="23">
        <v>41</v>
      </c>
      <c r="E192" s="18" t="s">
        <v>489</v>
      </c>
      <c r="F192" s="19"/>
      <c r="G192" s="19"/>
      <c r="H192" s="19"/>
      <c r="I192" s="15">
        <v>750</v>
      </c>
      <c r="J192" s="15">
        <v>750</v>
      </c>
      <c r="K192" s="15">
        <v>750</v>
      </c>
    </row>
    <row r="193" spans="2:11" x14ac:dyDescent="0.25">
      <c r="B193" s="79"/>
      <c r="C193" s="114">
        <v>631</v>
      </c>
      <c r="D193" s="114"/>
      <c r="E193" s="96" t="s">
        <v>126</v>
      </c>
      <c r="F193" s="115">
        <f t="shared" ref="F193:K193" si="25">SUM(F194)</f>
        <v>0</v>
      </c>
      <c r="G193" s="115">
        <f t="shared" si="25"/>
        <v>37.119999999999997</v>
      </c>
      <c r="H193" s="115">
        <f t="shared" si="25"/>
        <v>6.12</v>
      </c>
      <c r="I193" s="116">
        <f t="shared" si="25"/>
        <v>50</v>
      </c>
      <c r="J193" s="116">
        <f t="shared" si="25"/>
        <v>0</v>
      </c>
      <c r="K193" s="116">
        <f t="shared" si="25"/>
        <v>0</v>
      </c>
    </row>
    <row r="194" spans="2:11" x14ac:dyDescent="0.25">
      <c r="B194" s="79"/>
      <c r="C194" s="12">
        <v>631001</v>
      </c>
      <c r="D194" s="12">
        <v>41</v>
      </c>
      <c r="E194" s="18" t="s">
        <v>126</v>
      </c>
      <c r="F194" s="19">
        <v>0</v>
      </c>
      <c r="G194" s="19">
        <v>37.119999999999997</v>
      </c>
      <c r="H194" s="19">
        <v>6.12</v>
      </c>
      <c r="I194" s="15">
        <v>50</v>
      </c>
      <c r="J194" s="15">
        <v>0</v>
      </c>
      <c r="K194" s="15">
        <v>0</v>
      </c>
    </row>
    <row r="195" spans="2:11" x14ac:dyDescent="0.25">
      <c r="B195" s="81"/>
      <c r="C195" s="25">
        <v>632</v>
      </c>
      <c r="D195" s="25"/>
      <c r="E195" s="7" t="s">
        <v>223</v>
      </c>
      <c r="F195" s="9">
        <f t="shared" ref="F195:K195" si="26">SUM(F196:F200)</f>
        <v>554.35</v>
      </c>
      <c r="G195" s="75">
        <f t="shared" si="26"/>
        <v>490.12</v>
      </c>
      <c r="H195" s="75">
        <f t="shared" si="26"/>
        <v>310.57</v>
      </c>
      <c r="I195" s="76">
        <f t="shared" si="26"/>
        <v>460</v>
      </c>
      <c r="J195" s="76">
        <f t="shared" si="26"/>
        <v>570</v>
      </c>
      <c r="K195" s="76">
        <f t="shared" si="26"/>
        <v>650</v>
      </c>
    </row>
    <row r="196" spans="2:11" x14ac:dyDescent="0.25">
      <c r="B196" s="77"/>
      <c r="C196" s="23">
        <v>632001</v>
      </c>
      <c r="D196" s="23">
        <v>41</v>
      </c>
      <c r="E196" s="18" t="s">
        <v>224</v>
      </c>
      <c r="F196" s="19">
        <v>46.2</v>
      </c>
      <c r="G196" s="73">
        <v>0</v>
      </c>
      <c r="H196" s="73">
        <v>0</v>
      </c>
      <c r="I196" s="72">
        <v>0</v>
      </c>
      <c r="J196" s="72">
        <v>0</v>
      </c>
      <c r="K196" s="72">
        <v>0</v>
      </c>
    </row>
    <row r="197" spans="2:11" x14ac:dyDescent="0.25">
      <c r="B197" s="77"/>
      <c r="C197" s="23">
        <v>632001</v>
      </c>
      <c r="D197" s="23">
        <v>41</v>
      </c>
      <c r="E197" s="18" t="s">
        <v>225</v>
      </c>
      <c r="F197" s="19">
        <v>246.76</v>
      </c>
      <c r="G197" s="73">
        <v>132</v>
      </c>
      <c r="H197" s="73">
        <v>121.03</v>
      </c>
      <c r="I197" s="72">
        <v>160</v>
      </c>
      <c r="J197" s="72">
        <v>200</v>
      </c>
      <c r="K197" s="72">
        <v>200</v>
      </c>
    </row>
    <row r="198" spans="2:11" x14ac:dyDescent="0.25">
      <c r="B198" s="77"/>
      <c r="C198" s="23" t="s">
        <v>226</v>
      </c>
      <c r="D198" s="23">
        <v>41</v>
      </c>
      <c r="E198" s="18" t="s">
        <v>227</v>
      </c>
      <c r="F198" s="19">
        <v>109.29</v>
      </c>
      <c r="G198" s="91">
        <v>64.98</v>
      </c>
      <c r="H198" s="91">
        <v>92.66</v>
      </c>
      <c r="I198" s="90">
        <v>100</v>
      </c>
      <c r="J198" s="72">
        <v>150</v>
      </c>
      <c r="K198" s="72">
        <v>200</v>
      </c>
    </row>
    <row r="199" spans="2:11" x14ac:dyDescent="0.25">
      <c r="B199" s="77"/>
      <c r="C199" s="23" t="s">
        <v>228</v>
      </c>
      <c r="D199" s="23">
        <v>41</v>
      </c>
      <c r="E199" s="18" t="s">
        <v>456</v>
      </c>
      <c r="F199" s="19">
        <v>127.98</v>
      </c>
      <c r="G199" s="91">
        <v>173.94</v>
      </c>
      <c r="H199" s="91">
        <v>96.88</v>
      </c>
      <c r="I199" s="90">
        <v>200</v>
      </c>
      <c r="J199" s="72">
        <v>220</v>
      </c>
      <c r="K199" s="72">
        <v>250</v>
      </c>
    </row>
    <row r="200" spans="2:11" x14ac:dyDescent="0.25">
      <c r="B200" s="77"/>
      <c r="C200" s="23" t="s">
        <v>229</v>
      </c>
      <c r="D200" s="23">
        <v>41</v>
      </c>
      <c r="E200" s="18" t="s">
        <v>230</v>
      </c>
      <c r="F200" s="19">
        <v>24.12</v>
      </c>
      <c r="G200" s="91">
        <v>119.2</v>
      </c>
      <c r="H200" s="91">
        <v>0</v>
      </c>
      <c r="I200" s="90">
        <v>0</v>
      </c>
      <c r="J200" s="72">
        <v>0</v>
      </c>
      <c r="K200" s="72">
        <v>0</v>
      </c>
    </row>
    <row r="201" spans="2:11" x14ac:dyDescent="0.25">
      <c r="B201" s="81"/>
      <c r="C201" s="25">
        <v>633</v>
      </c>
      <c r="D201" s="25"/>
      <c r="E201" s="7" t="s">
        <v>136</v>
      </c>
      <c r="F201" s="9">
        <f t="shared" ref="F201:K201" si="27">SUM(F202:F213)</f>
        <v>3124.1099999999997</v>
      </c>
      <c r="G201" s="75">
        <f t="shared" si="27"/>
        <v>2147.71</v>
      </c>
      <c r="H201" s="75">
        <f t="shared" si="27"/>
        <v>2751.079999999999</v>
      </c>
      <c r="I201" s="76">
        <f t="shared" si="27"/>
        <v>2650</v>
      </c>
      <c r="J201" s="76">
        <f t="shared" si="27"/>
        <v>2700</v>
      </c>
      <c r="K201" s="76">
        <f t="shared" si="27"/>
        <v>2800</v>
      </c>
    </row>
    <row r="202" spans="2:11" x14ac:dyDescent="0.25">
      <c r="B202" s="81"/>
      <c r="C202" s="23">
        <v>633001</v>
      </c>
      <c r="D202" s="23">
        <v>41</v>
      </c>
      <c r="E202" s="18" t="s">
        <v>231</v>
      </c>
      <c r="F202" s="19">
        <v>0</v>
      </c>
      <c r="G202" s="73">
        <v>6.44</v>
      </c>
      <c r="H202" s="73">
        <v>0</v>
      </c>
      <c r="I202" s="72">
        <v>100</v>
      </c>
      <c r="J202" s="72">
        <v>100</v>
      </c>
      <c r="K202" s="72">
        <v>100</v>
      </c>
    </row>
    <row r="203" spans="2:11" x14ac:dyDescent="0.25">
      <c r="B203" s="77"/>
      <c r="C203" s="23">
        <v>633004</v>
      </c>
      <c r="D203" s="23">
        <v>41</v>
      </c>
      <c r="E203" s="18" t="s">
        <v>232</v>
      </c>
      <c r="F203" s="19">
        <v>6</v>
      </c>
      <c r="G203" s="73">
        <v>94.95</v>
      </c>
      <c r="H203" s="73">
        <v>891.05</v>
      </c>
      <c r="I203" s="72">
        <v>200</v>
      </c>
      <c r="J203" s="72">
        <v>200</v>
      </c>
      <c r="K203" s="72">
        <v>200</v>
      </c>
    </row>
    <row r="204" spans="2:11" x14ac:dyDescent="0.25">
      <c r="B204" s="77"/>
      <c r="C204" s="23">
        <v>633004</v>
      </c>
      <c r="D204" s="23">
        <v>41</v>
      </c>
      <c r="E204" s="18" t="s">
        <v>457</v>
      </c>
      <c r="F204" s="19">
        <v>0</v>
      </c>
      <c r="G204" s="73">
        <v>0</v>
      </c>
      <c r="H204" s="73">
        <v>380.75</v>
      </c>
      <c r="I204" s="72">
        <v>0</v>
      </c>
      <c r="J204" s="72">
        <v>0</v>
      </c>
      <c r="K204" s="72">
        <v>0</v>
      </c>
    </row>
    <row r="205" spans="2:11" x14ac:dyDescent="0.25">
      <c r="B205" s="77"/>
      <c r="C205" s="23">
        <v>633004</v>
      </c>
      <c r="D205" s="23">
        <v>111</v>
      </c>
      <c r="E205" s="18" t="s">
        <v>458</v>
      </c>
      <c r="F205" s="19">
        <v>0</v>
      </c>
      <c r="G205" s="73">
        <v>0</v>
      </c>
      <c r="H205" s="73">
        <v>147.35</v>
      </c>
      <c r="I205" s="72">
        <v>0</v>
      </c>
      <c r="J205" s="72">
        <v>0</v>
      </c>
      <c r="K205" s="72">
        <v>0</v>
      </c>
    </row>
    <row r="206" spans="2:11" x14ac:dyDescent="0.25">
      <c r="B206" s="77"/>
      <c r="C206" s="23" t="s">
        <v>427</v>
      </c>
      <c r="D206" s="23">
        <v>41</v>
      </c>
      <c r="E206" s="18" t="s">
        <v>459</v>
      </c>
      <c r="F206" s="19">
        <v>0</v>
      </c>
      <c r="G206" s="73">
        <v>0</v>
      </c>
      <c r="H206" s="73">
        <v>268.2</v>
      </c>
      <c r="I206" s="72">
        <v>0</v>
      </c>
      <c r="J206" s="72">
        <v>0</v>
      </c>
      <c r="K206" s="72">
        <v>0</v>
      </c>
    </row>
    <row r="207" spans="2:11" x14ac:dyDescent="0.25">
      <c r="B207" s="77"/>
      <c r="C207" s="23" t="s">
        <v>428</v>
      </c>
      <c r="D207" s="23">
        <v>41</v>
      </c>
      <c r="E207" s="18" t="s">
        <v>233</v>
      </c>
      <c r="F207" s="19">
        <v>2001.22</v>
      </c>
      <c r="G207" s="73">
        <v>437.42</v>
      </c>
      <c r="H207" s="73">
        <v>685.3</v>
      </c>
      <c r="I207" s="72">
        <v>900</v>
      </c>
      <c r="J207" s="72">
        <v>950</v>
      </c>
      <c r="K207" s="72">
        <v>1000</v>
      </c>
    </row>
    <row r="208" spans="2:11" x14ac:dyDescent="0.25">
      <c r="B208" s="77"/>
      <c r="C208" s="23" t="s">
        <v>429</v>
      </c>
      <c r="D208" s="23">
        <v>41</v>
      </c>
      <c r="E208" s="18" t="s">
        <v>234</v>
      </c>
      <c r="F208" s="19">
        <v>0</v>
      </c>
      <c r="G208" s="73">
        <v>161.43</v>
      </c>
      <c r="H208" s="73">
        <v>21.14</v>
      </c>
      <c r="I208" s="72">
        <v>100</v>
      </c>
      <c r="J208" s="72">
        <v>100</v>
      </c>
      <c r="K208" s="72">
        <v>100</v>
      </c>
    </row>
    <row r="209" spans="2:11" x14ac:dyDescent="0.25">
      <c r="B209" s="77"/>
      <c r="C209" s="23" t="s">
        <v>430</v>
      </c>
      <c r="D209" s="23">
        <v>41</v>
      </c>
      <c r="E209" s="18" t="s">
        <v>460</v>
      </c>
      <c r="F209" s="19">
        <v>0</v>
      </c>
      <c r="G209" s="73">
        <v>0</v>
      </c>
      <c r="H209" s="73">
        <v>114.64</v>
      </c>
      <c r="I209" s="72">
        <v>100</v>
      </c>
      <c r="J209" s="72">
        <v>100</v>
      </c>
      <c r="K209" s="72">
        <v>100</v>
      </c>
    </row>
    <row r="210" spans="2:11" x14ac:dyDescent="0.25">
      <c r="B210" s="77"/>
      <c r="C210" s="23">
        <v>633007</v>
      </c>
      <c r="D210" s="23">
        <v>41</v>
      </c>
      <c r="E210" s="18" t="s">
        <v>235</v>
      </c>
      <c r="F210" s="19">
        <v>173.4</v>
      </c>
      <c r="G210" s="73">
        <v>0</v>
      </c>
      <c r="H210" s="73">
        <v>151.19999999999999</v>
      </c>
      <c r="I210" s="72">
        <v>0</v>
      </c>
      <c r="J210" s="72">
        <v>0</v>
      </c>
      <c r="K210" s="72">
        <v>0</v>
      </c>
    </row>
    <row r="211" spans="2:11" x14ac:dyDescent="0.25">
      <c r="B211" s="77"/>
      <c r="C211" s="23">
        <v>633010</v>
      </c>
      <c r="D211" s="23">
        <v>41</v>
      </c>
      <c r="E211" s="18" t="s">
        <v>400</v>
      </c>
      <c r="F211" s="19">
        <v>0</v>
      </c>
      <c r="G211" s="73">
        <v>25.69</v>
      </c>
      <c r="H211" s="73">
        <v>66</v>
      </c>
      <c r="I211" s="72">
        <v>50</v>
      </c>
      <c r="J211" s="72">
        <v>50</v>
      </c>
      <c r="K211" s="72">
        <v>100</v>
      </c>
    </row>
    <row r="212" spans="2:11" x14ac:dyDescent="0.25">
      <c r="B212" s="77"/>
      <c r="C212" s="23">
        <v>633011</v>
      </c>
      <c r="D212" s="23">
        <v>41</v>
      </c>
      <c r="E212" s="18" t="s">
        <v>236</v>
      </c>
      <c r="F212" s="19">
        <v>0</v>
      </c>
      <c r="G212" s="73">
        <v>14.42</v>
      </c>
      <c r="H212" s="73">
        <v>25.45</v>
      </c>
      <c r="I212" s="72">
        <v>0</v>
      </c>
      <c r="J212" s="72">
        <v>0</v>
      </c>
      <c r="K212" s="72">
        <v>0</v>
      </c>
    </row>
    <row r="213" spans="2:11" x14ac:dyDescent="0.25">
      <c r="B213" s="77"/>
      <c r="C213" s="23">
        <v>633015</v>
      </c>
      <c r="D213" s="23">
        <v>41</v>
      </c>
      <c r="E213" s="18" t="s">
        <v>237</v>
      </c>
      <c r="F213" s="19">
        <v>943.49</v>
      </c>
      <c r="G213" s="73">
        <v>1407.36</v>
      </c>
      <c r="H213" s="73">
        <v>0</v>
      </c>
      <c r="I213" s="72">
        <v>1200</v>
      </c>
      <c r="J213" s="72">
        <v>1200</v>
      </c>
      <c r="K213" s="72">
        <v>1200</v>
      </c>
    </row>
    <row r="214" spans="2:11" x14ac:dyDescent="0.25">
      <c r="B214" s="71"/>
      <c r="C214" s="6">
        <v>634</v>
      </c>
      <c r="D214" s="6"/>
      <c r="E214" s="7" t="s">
        <v>157</v>
      </c>
      <c r="F214" s="9">
        <f t="shared" ref="F214:K214" si="28">SUM(F215:F235)</f>
        <v>4860.07</v>
      </c>
      <c r="G214" s="9">
        <f t="shared" si="28"/>
        <v>4713.8899999999994</v>
      </c>
      <c r="H214" s="9">
        <f t="shared" si="28"/>
        <v>2632.35</v>
      </c>
      <c r="I214" s="8">
        <f t="shared" si="28"/>
        <v>4050</v>
      </c>
      <c r="J214" s="8">
        <f t="shared" si="28"/>
        <v>4320</v>
      </c>
      <c r="K214" s="8">
        <f t="shared" si="28"/>
        <v>4570</v>
      </c>
    </row>
    <row r="215" spans="2:11" x14ac:dyDescent="0.25">
      <c r="B215" s="77"/>
      <c r="C215" s="23">
        <v>634001</v>
      </c>
      <c r="D215" s="23">
        <v>41</v>
      </c>
      <c r="E215" s="18" t="s">
        <v>238</v>
      </c>
      <c r="F215" s="19">
        <v>796.31</v>
      </c>
      <c r="G215" s="73">
        <v>690.97</v>
      </c>
      <c r="H215" s="73">
        <v>503.31</v>
      </c>
      <c r="I215" s="72">
        <v>600</v>
      </c>
      <c r="J215" s="72">
        <v>550</v>
      </c>
      <c r="K215" s="72">
        <v>600</v>
      </c>
    </row>
    <row r="216" spans="2:11" x14ac:dyDescent="0.25">
      <c r="B216" s="77"/>
      <c r="C216" s="23">
        <v>634001</v>
      </c>
      <c r="D216" s="23">
        <v>41</v>
      </c>
      <c r="E216" s="18" t="s">
        <v>239</v>
      </c>
      <c r="F216" s="19">
        <v>1502.96</v>
      </c>
      <c r="G216" s="73">
        <v>1077.5999999999999</v>
      </c>
      <c r="H216" s="73">
        <v>1093.52</v>
      </c>
      <c r="I216" s="72">
        <v>1200</v>
      </c>
      <c r="J216" s="72">
        <v>1200</v>
      </c>
      <c r="K216" s="72">
        <v>1200</v>
      </c>
    </row>
    <row r="217" spans="2:11" x14ac:dyDescent="0.25">
      <c r="B217" s="77"/>
      <c r="C217" s="23">
        <v>634001</v>
      </c>
      <c r="D217" s="23">
        <v>41</v>
      </c>
      <c r="E217" s="18" t="s">
        <v>240</v>
      </c>
      <c r="F217" s="19">
        <v>102.17</v>
      </c>
      <c r="G217" s="73">
        <v>134.38</v>
      </c>
      <c r="H217" s="73">
        <v>300.8</v>
      </c>
      <c r="I217" s="72">
        <v>200</v>
      </c>
      <c r="J217" s="72">
        <v>220</v>
      </c>
      <c r="K217" s="72">
        <v>250</v>
      </c>
    </row>
    <row r="218" spans="2:11" x14ac:dyDescent="0.25">
      <c r="B218" s="77"/>
      <c r="C218" s="23">
        <v>634001</v>
      </c>
      <c r="D218" s="23">
        <v>41</v>
      </c>
      <c r="E218" s="18" t="s">
        <v>241</v>
      </c>
      <c r="F218" s="19">
        <v>0</v>
      </c>
      <c r="G218" s="73">
        <v>22.05</v>
      </c>
      <c r="H218" s="73">
        <v>0</v>
      </c>
      <c r="I218" s="72">
        <v>50</v>
      </c>
      <c r="J218" s="72">
        <v>50</v>
      </c>
      <c r="K218" s="72">
        <v>50</v>
      </c>
    </row>
    <row r="219" spans="2:11" x14ac:dyDescent="0.25">
      <c r="B219" s="77"/>
      <c r="C219" s="23">
        <v>634001</v>
      </c>
      <c r="D219" s="23">
        <v>41</v>
      </c>
      <c r="E219" s="18" t="s">
        <v>242</v>
      </c>
      <c r="F219" s="19">
        <v>0</v>
      </c>
      <c r="G219" s="73">
        <v>65.83</v>
      </c>
      <c r="H219" s="73">
        <v>231.35</v>
      </c>
      <c r="I219" s="72">
        <v>50</v>
      </c>
      <c r="J219" s="72">
        <v>50</v>
      </c>
      <c r="K219" s="72">
        <v>50</v>
      </c>
    </row>
    <row r="220" spans="2:11" x14ac:dyDescent="0.25">
      <c r="B220" s="77"/>
      <c r="C220" s="23">
        <v>634001</v>
      </c>
      <c r="D220" s="23">
        <v>41</v>
      </c>
      <c r="E220" s="18" t="s">
        <v>461</v>
      </c>
      <c r="F220" s="19">
        <v>0</v>
      </c>
      <c r="G220" s="73">
        <v>0</v>
      </c>
      <c r="H220" s="73">
        <v>40.24</v>
      </c>
      <c r="I220" s="72">
        <v>50</v>
      </c>
      <c r="J220" s="72">
        <v>50</v>
      </c>
      <c r="K220" s="72">
        <v>50</v>
      </c>
    </row>
    <row r="221" spans="2:11" x14ac:dyDescent="0.25">
      <c r="B221" s="77"/>
      <c r="C221" s="23">
        <v>634002</v>
      </c>
      <c r="D221" s="23">
        <v>41</v>
      </c>
      <c r="E221" s="18" t="s">
        <v>243</v>
      </c>
      <c r="F221" s="19">
        <v>91</v>
      </c>
      <c r="G221" s="73">
        <v>0</v>
      </c>
      <c r="H221" s="73">
        <v>0</v>
      </c>
      <c r="I221" s="72">
        <v>100</v>
      </c>
      <c r="J221" s="72">
        <v>100</v>
      </c>
      <c r="K221" s="72">
        <v>100</v>
      </c>
    </row>
    <row r="222" spans="2:11" x14ac:dyDescent="0.25">
      <c r="B222" s="77"/>
      <c r="C222" s="23">
        <v>634002</v>
      </c>
      <c r="D222" s="23">
        <v>41</v>
      </c>
      <c r="E222" s="18" t="s">
        <v>244</v>
      </c>
      <c r="F222" s="19">
        <v>134.51</v>
      </c>
      <c r="G222" s="73">
        <v>380.33</v>
      </c>
      <c r="H222" s="73">
        <v>81.900000000000006</v>
      </c>
      <c r="I222" s="72">
        <v>250</v>
      </c>
      <c r="J222" s="72">
        <v>250</v>
      </c>
      <c r="K222" s="72">
        <v>270</v>
      </c>
    </row>
    <row r="223" spans="2:11" x14ac:dyDescent="0.25">
      <c r="B223" s="77"/>
      <c r="C223" s="23">
        <v>634002</v>
      </c>
      <c r="D223" s="23">
        <v>41</v>
      </c>
      <c r="E223" s="18" t="s">
        <v>245</v>
      </c>
      <c r="F223" s="19">
        <v>355.46</v>
      </c>
      <c r="G223" s="73">
        <v>1249.33</v>
      </c>
      <c r="H223" s="73">
        <v>251.41</v>
      </c>
      <c r="I223" s="72">
        <v>500</v>
      </c>
      <c r="J223" s="72">
        <v>700</v>
      </c>
      <c r="K223" s="72">
        <v>750</v>
      </c>
    </row>
    <row r="224" spans="2:11" x14ac:dyDescent="0.25">
      <c r="B224" s="77"/>
      <c r="C224" s="23">
        <v>634002</v>
      </c>
      <c r="D224" s="23">
        <v>41</v>
      </c>
      <c r="E224" s="18" t="s">
        <v>246</v>
      </c>
      <c r="F224" s="19">
        <v>0</v>
      </c>
      <c r="G224" s="73">
        <v>459.65</v>
      </c>
      <c r="H224" s="73">
        <v>0</v>
      </c>
      <c r="I224" s="72">
        <v>100</v>
      </c>
      <c r="J224" s="72">
        <v>150</v>
      </c>
      <c r="K224" s="72">
        <v>200</v>
      </c>
    </row>
    <row r="225" spans="2:11" x14ac:dyDescent="0.25">
      <c r="B225" s="77"/>
      <c r="C225" s="23">
        <v>634002</v>
      </c>
      <c r="D225" s="23">
        <v>41</v>
      </c>
      <c r="E225" s="18" t="s">
        <v>247</v>
      </c>
      <c r="F225" s="19">
        <v>0</v>
      </c>
      <c r="G225" s="73">
        <v>9.4</v>
      </c>
      <c r="H225" s="73">
        <v>58.55</v>
      </c>
      <c r="I225" s="72">
        <v>100</v>
      </c>
      <c r="J225" s="72">
        <v>150</v>
      </c>
      <c r="K225" s="72">
        <v>200</v>
      </c>
    </row>
    <row r="226" spans="2:11" x14ac:dyDescent="0.25">
      <c r="B226" s="77"/>
      <c r="C226" s="23">
        <v>634002</v>
      </c>
      <c r="D226" s="23">
        <v>41</v>
      </c>
      <c r="E226" s="18" t="s">
        <v>248</v>
      </c>
      <c r="F226" s="19">
        <v>423.85</v>
      </c>
      <c r="G226" s="73">
        <v>0</v>
      </c>
      <c r="H226" s="73">
        <v>0</v>
      </c>
      <c r="I226" s="72">
        <v>0</v>
      </c>
      <c r="J226" s="72">
        <v>0</v>
      </c>
      <c r="K226" s="72">
        <v>0</v>
      </c>
    </row>
    <row r="227" spans="2:11" x14ac:dyDescent="0.25">
      <c r="B227" s="77"/>
      <c r="C227" s="23">
        <v>634002</v>
      </c>
      <c r="D227" s="23">
        <v>41</v>
      </c>
      <c r="E227" s="18" t="s">
        <v>249</v>
      </c>
      <c r="F227" s="19">
        <v>0</v>
      </c>
      <c r="G227" s="73">
        <v>20.399999999999999</v>
      </c>
      <c r="H227" s="73">
        <v>0</v>
      </c>
      <c r="I227" s="72">
        <v>0</v>
      </c>
      <c r="J227" s="72">
        <v>0</v>
      </c>
      <c r="K227" s="72">
        <v>0</v>
      </c>
    </row>
    <row r="228" spans="2:11" x14ac:dyDescent="0.25">
      <c r="B228" s="77"/>
      <c r="C228" s="23">
        <v>634002</v>
      </c>
      <c r="D228" s="23">
        <v>41</v>
      </c>
      <c r="E228" s="18" t="s">
        <v>250</v>
      </c>
      <c r="F228" s="19">
        <v>0</v>
      </c>
      <c r="G228" s="73">
        <v>8.9700000000000006</v>
      </c>
      <c r="H228" s="73">
        <v>0</v>
      </c>
      <c r="I228" s="72">
        <v>100</v>
      </c>
      <c r="J228" s="72">
        <v>100</v>
      </c>
      <c r="K228" s="72">
        <v>100</v>
      </c>
    </row>
    <row r="229" spans="2:11" x14ac:dyDescent="0.25">
      <c r="B229" s="77"/>
      <c r="C229" s="23">
        <v>634002</v>
      </c>
      <c r="D229" s="23">
        <v>41</v>
      </c>
      <c r="E229" s="18" t="s">
        <v>462</v>
      </c>
      <c r="F229" s="19">
        <v>0</v>
      </c>
      <c r="G229" s="73">
        <v>0</v>
      </c>
      <c r="H229" s="73">
        <v>21.27</v>
      </c>
      <c r="I229" s="72">
        <v>50</v>
      </c>
      <c r="J229" s="72">
        <v>50</v>
      </c>
      <c r="K229" s="72">
        <v>50</v>
      </c>
    </row>
    <row r="230" spans="2:11" x14ac:dyDescent="0.25">
      <c r="B230" s="77"/>
      <c r="C230" s="23">
        <v>634003</v>
      </c>
      <c r="D230" s="23">
        <v>41</v>
      </c>
      <c r="E230" s="18" t="s">
        <v>251</v>
      </c>
      <c r="F230" s="19">
        <v>433.58</v>
      </c>
      <c r="G230" s="73">
        <v>367.5</v>
      </c>
      <c r="H230" s="73">
        <v>0</v>
      </c>
      <c r="I230" s="72">
        <v>370</v>
      </c>
      <c r="J230" s="72">
        <v>370</v>
      </c>
      <c r="K230" s="72">
        <v>370</v>
      </c>
    </row>
    <row r="231" spans="2:11" x14ac:dyDescent="0.25">
      <c r="B231" s="77"/>
      <c r="C231" s="23">
        <v>634003</v>
      </c>
      <c r="D231" s="23">
        <v>41</v>
      </c>
      <c r="E231" s="18" t="s">
        <v>252</v>
      </c>
      <c r="F231" s="19">
        <v>62.74</v>
      </c>
      <c r="G231" s="73">
        <v>64.540000000000006</v>
      </c>
      <c r="H231" s="73">
        <v>0</v>
      </c>
      <c r="I231" s="72">
        <v>65</v>
      </c>
      <c r="J231" s="72">
        <v>65</v>
      </c>
      <c r="K231" s="72">
        <v>65</v>
      </c>
    </row>
    <row r="232" spans="2:11" x14ac:dyDescent="0.25">
      <c r="B232" s="77"/>
      <c r="C232" s="23">
        <v>634003</v>
      </c>
      <c r="D232" s="23">
        <v>41</v>
      </c>
      <c r="E232" s="18" t="s">
        <v>253</v>
      </c>
      <c r="F232" s="19">
        <v>132.78</v>
      </c>
      <c r="G232" s="73">
        <v>134.58000000000001</v>
      </c>
      <c r="H232" s="73">
        <v>0</v>
      </c>
      <c r="I232" s="72">
        <v>135</v>
      </c>
      <c r="J232" s="72">
        <v>135</v>
      </c>
      <c r="K232" s="72">
        <v>135</v>
      </c>
    </row>
    <row r="233" spans="2:11" x14ac:dyDescent="0.25">
      <c r="B233" s="77"/>
      <c r="C233" s="23">
        <v>634003</v>
      </c>
      <c r="D233" s="23">
        <v>41</v>
      </c>
      <c r="E233" s="18" t="s">
        <v>254</v>
      </c>
      <c r="F233" s="19">
        <v>26.56</v>
      </c>
      <c r="G233" s="73">
        <v>28.36</v>
      </c>
      <c r="H233" s="73">
        <v>0</v>
      </c>
      <c r="I233" s="72">
        <v>30</v>
      </c>
      <c r="J233" s="72">
        <v>30</v>
      </c>
      <c r="K233" s="72">
        <v>30</v>
      </c>
    </row>
    <row r="234" spans="2:11" x14ac:dyDescent="0.25">
      <c r="B234" s="77"/>
      <c r="C234" s="23">
        <v>634004</v>
      </c>
      <c r="D234" s="23">
        <v>41</v>
      </c>
      <c r="E234" s="18" t="s">
        <v>255</v>
      </c>
      <c r="F234" s="19">
        <v>698.15</v>
      </c>
      <c r="G234" s="73">
        <v>0</v>
      </c>
      <c r="H234" s="73">
        <v>0</v>
      </c>
      <c r="I234" s="72">
        <v>0</v>
      </c>
      <c r="J234" s="72">
        <v>0</v>
      </c>
      <c r="K234" s="72">
        <v>0</v>
      </c>
    </row>
    <row r="235" spans="2:11" x14ac:dyDescent="0.25">
      <c r="B235" s="77"/>
      <c r="C235" s="23">
        <v>634005</v>
      </c>
      <c r="D235" s="23">
        <v>41</v>
      </c>
      <c r="E235" s="18" t="s">
        <v>256</v>
      </c>
      <c r="F235" s="19">
        <v>100</v>
      </c>
      <c r="G235" s="73">
        <v>0</v>
      </c>
      <c r="H235" s="73">
        <v>50</v>
      </c>
      <c r="I235" s="72">
        <v>100</v>
      </c>
      <c r="J235" s="72">
        <v>100</v>
      </c>
      <c r="K235" s="72">
        <v>100</v>
      </c>
    </row>
    <row r="236" spans="2:11" x14ac:dyDescent="0.25">
      <c r="B236" s="77"/>
      <c r="C236" s="6">
        <v>635</v>
      </c>
      <c r="D236" s="6"/>
      <c r="E236" s="7" t="s">
        <v>209</v>
      </c>
      <c r="F236" s="9">
        <f t="shared" ref="F236:K236" si="29">SUM(F237:F239)</f>
        <v>2150.86</v>
      </c>
      <c r="G236" s="75">
        <f t="shared" si="29"/>
        <v>270</v>
      </c>
      <c r="H236" s="75">
        <f>SUM(H237:H242)</f>
        <v>229.32</v>
      </c>
      <c r="I236" s="76">
        <f t="shared" si="29"/>
        <v>0</v>
      </c>
      <c r="J236" s="76">
        <f t="shared" si="29"/>
        <v>0</v>
      </c>
      <c r="K236" s="76">
        <f t="shared" si="29"/>
        <v>0</v>
      </c>
    </row>
    <row r="237" spans="2:11" x14ac:dyDescent="0.25">
      <c r="B237" s="77"/>
      <c r="C237" s="12">
        <v>635006</v>
      </c>
      <c r="D237" s="12">
        <v>41</v>
      </c>
      <c r="E237" s="18" t="s">
        <v>257</v>
      </c>
      <c r="F237" s="19">
        <v>2115.44</v>
      </c>
      <c r="G237" s="73">
        <v>0</v>
      </c>
      <c r="H237" s="73">
        <v>0</v>
      </c>
      <c r="I237" s="72">
        <v>0</v>
      </c>
      <c r="J237" s="72">
        <v>0</v>
      </c>
      <c r="K237" s="72">
        <v>0</v>
      </c>
    </row>
    <row r="238" spans="2:11" x14ac:dyDescent="0.25">
      <c r="B238" s="77"/>
      <c r="C238" s="12">
        <v>635006</v>
      </c>
      <c r="D238" s="12">
        <v>41</v>
      </c>
      <c r="E238" s="18" t="s">
        <v>258</v>
      </c>
      <c r="F238" s="19">
        <v>0</v>
      </c>
      <c r="G238" s="73">
        <v>270</v>
      </c>
      <c r="H238" s="73">
        <v>0</v>
      </c>
      <c r="I238" s="72">
        <v>0</v>
      </c>
      <c r="J238" s="72">
        <v>0</v>
      </c>
      <c r="K238" s="72">
        <v>0</v>
      </c>
    </row>
    <row r="239" spans="2:11" x14ac:dyDescent="0.25">
      <c r="B239" s="77"/>
      <c r="C239" s="12">
        <v>635006</v>
      </c>
      <c r="D239" s="12">
        <v>41</v>
      </c>
      <c r="E239" s="18" t="s">
        <v>259</v>
      </c>
      <c r="F239" s="19">
        <v>35.42</v>
      </c>
      <c r="G239" s="73">
        <v>0</v>
      </c>
      <c r="H239" s="73">
        <v>0</v>
      </c>
      <c r="I239" s="72">
        <v>0</v>
      </c>
      <c r="J239" s="72">
        <v>0</v>
      </c>
      <c r="K239" s="72">
        <v>0</v>
      </c>
    </row>
    <row r="240" spans="2:11" x14ac:dyDescent="0.25">
      <c r="B240" s="77"/>
      <c r="C240" s="12">
        <v>635006</v>
      </c>
      <c r="D240" s="12">
        <v>41</v>
      </c>
      <c r="E240" s="18" t="s">
        <v>463</v>
      </c>
      <c r="F240" s="19">
        <v>0</v>
      </c>
      <c r="G240" s="73">
        <v>0</v>
      </c>
      <c r="H240" s="73">
        <v>27.52</v>
      </c>
      <c r="I240" s="72">
        <v>100</v>
      </c>
      <c r="J240" s="72">
        <v>120</v>
      </c>
      <c r="K240" s="72">
        <v>120</v>
      </c>
    </row>
    <row r="241" spans="2:11" x14ac:dyDescent="0.25">
      <c r="B241" s="77"/>
      <c r="C241" s="12">
        <v>635006</v>
      </c>
      <c r="D241" s="12">
        <v>41</v>
      </c>
      <c r="E241" s="18" t="s">
        <v>464</v>
      </c>
      <c r="F241" s="19">
        <v>0</v>
      </c>
      <c r="G241" s="73">
        <v>0</v>
      </c>
      <c r="H241" s="73">
        <v>90.48</v>
      </c>
      <c r="I241" s="72">
        <v>100</v>
      </c>
      <c r="J241" s="72">
        <v>120</v>
      </c>
      <c r="K241" s="72">
        <v>120</v>
      </c>
    </row>
    <row r="242" spans="2:11" x14ac:dyDescent="0.25">
      <c r="B242" s="77"/>
      <c r="C242" s="12">
        <v>635006</v>
      </c>
      <c r="D242" s="12">
        <v>41</v>
      </c>
      <c r="E242" s="18" t="s">
        <v>465</v>
      </c>
      <c r="F242" s="19">
        <v>0</v>
      </c>
      <c r="G242" s="73">
        <v>0</v>
      </c>
      <c r="H242" s="73">
        <v>111.32</v>
      </c>
      <c r="I242" s="72">
        <v>0</v>
      </c>
      <c r="J242" s="72">
        <v>0</v>
      </c>
      <c r="K242" s="72">
        <v>0</v>
      </c>
    </row>
    <row r="243" spans="2:11" x14ac:dyDescent="0.25">
      <c r="B243" s="77"/>
      <c r="C243" s="25">
        <v>636</v>
      </c>
      <c r="D243" s="25"/>
      <c r="E243" s="7" t="s">
        <v>260</v>
      </c>
      <c r="F243" s="9">
        <f t="shared" ref="F243:K243" si="30">SUM(F244)</f>
        <v>18</v>
      </c>
      <c r="G243" s="75">
        <f t="shared" si="30"/>
        <v>0</v>
      </c>
      <c r="H243" s="75">
        <f t="shared" si="30"/>
        <v>100</v>
      </c>
      <c r="I243" s="76">
        <f t="shared" si="30"/>
        <v>0</v>
      </c>
      <c r="J243" s="76">
        <f t="shared" si="30"/>
        <v>0</v>
      </c>
      <c r="K243" s="76">
        <f t="shared" si="30"/>
        <v>0</v>
      </c>
    </row>
    <row r="244" spans="2:11" x14ac:dyDescent="0.25">
      <c r="B244" s="77"/>
      <c r="C244" s="23">
        <v>636002</v>
      </c>
      <c r="D244" s="23">
        <v>41</v>
      </c>
      <c r="E244" s="18" t="s">
        <v>261</v>
      </c>
      <c r="F244" s="19">
        <v>18</v>
      </c>
      <c r="G244" s="73">
        <v>0</v>
      </c>
      <c r="H244" s="73">
        <v>100</v>
      </c>
      <c r="I244" s="72">
        <v>0</v>
      </c>
      <c r="J244" s="72">
        <v>0</v>
      </c>
      <c r="K244" s="72">
        <v>0</v>
      </c>
    </row>
    <row r="245" spans="2:11" x14ac:dyDescent="0.25">
      <c r="B245" s="77"/>
      <c r="C245" s="25">
        <v>637</v>
      </c>
      <c r="D245" s="25"/>
      <c r="E245" s="7" t="s">
        <v>165</v>
      </c>
      <c r="F245" s="9">
        <f t="shared" ref="F245:K245" si="31">SUM(F246:F257)</f>
        <v>5615.67</v>
      </c>
      <c r="G245" s="9">
        <f t="shared" si="31"/>
        <v>6457.7100000000009</v>
      </c>
      <c r="H245" s="9">
        <f t="shared" si="31"/>
        <v>7491.49</v>
      </c>
      <c r="I245" s="8">
        <f t="shared" si="31"/>
        <v>5350</v>
      </c>
      <c r="J245" s="8">
        <f t="shared" si="31"/>
        <v>5405</v>
      </c>
      <c r="K245" s="8">
        <f t="shared" si="31"/>
        <v>5410</v>
      </c>
    </row>
    <row r="246" spans="2:11" x14ac:dyDescent="0.25">
      <c r="B246" s="77"/>
      <c r="C246" s="23">
        <v>637001</v>
      </c>
      <c r="D246" s="23">
        <v>41</v>
      </c>
      <c r="E246" s="18" t="s">
        <v>262</v>
      </c>
      <c r="F246" s="19">
        <v>41.4</v>
      </c>
      <c r="G246" s="19">
        <v>318</v>
      </c>
      <c r="H246" s="19">
        <v>168</v>
      </c>
      <c r="I246" s="15">
        <v>100</v>
      </c>
      <c r="J246" s="15">
        <v>100</v>
      </c>
      <c r="K246" s="15">
        <v>100</v>
      </c>
    </row>
    <row r="247" spans="2:11" x14ac:dyDescent="0.25">
      <c r="B247" s="77"/>
      <c r="C247" s="23">
        <v>637004</v>
      </c>
      <c r="D247" s="23">
        <v>41</v>
      </c>
      <c r="E247" s="18" t="s">
        <v>263</v>
      </c>
      <c r="F247" s="19">
        <v>2308.94</v>
      </c>
      <c r="G247" s="19">
        <v>1858.16</v>
      </c>
      <c r="H247" s="19">
        <v>5255.69</v>
      </c>
      <c r="I247" s="15">
        <v>2000</v>
      </c>
      <c r="J247" s="15">
        <v>2100</v>
      </c>
      <c r="K247" s="15">
        <v>2100</v>
      </c>
    </row>
    <row r="248" spans="2:11" x14ac:dyDescent="0.25">
      <c r="B248" s="77"/>
      <c r="C248" s="23">
        <v>637004</v>
      </c>
      <c r="D248" s="23">
        <v>41</v>
      </c>
      <c r="E248" s="18" t="s">
        <v>264</v>
      </c>
      <c r="F248" s="19">
        <v>0</v>
      </c>
      <c r="G248" s="19">
        <v>213.51</v>
      </c>
      <c r="H248" s="19">
        <v>44.38</v>
      </c>
      <c r="I248" s="15">
        <v>150</v>
      </c>
      <c r="J248" s="15">
        <v>100</v>
      </c>
      <c r="K248" s="15">
        <v>100</v>
      </c>
    </row>
    <row r="249" spans="2:11" x14ac:dyDescent="0.25">
      <c r="B249" s="77"/>
      <c r="C249" s="23">
        <v>637004</v>
      </c>
      <c r="D249" s="23">
        <v>41</v>
      </c>
      <c r="E249" s="18" t="s">
        <v>466</v>
      </c>
      <c r="F249" s="19">
        <v>0</v>
      </c>
      <c r="G249" s="19">
        <v>0</v>
      </c>
      <c r="H249" s="19">
        <v>38.83</v>
      </c>
      <c r="I249" s="15">
        <v>0</v>
      </c>
      <c r="J249" s="15">
        <v>0</v>
      </c>
      <c r="K249" s="15">
        <v>0</v>
      </c>
    </row>
    <row r="250" spans="2:11" x14ac:dyDescent="0.25">
      <c r="B250" s="77"/>
      <c r="C250" s="23">
        <v>637006</v>
      </c>
      <c r="D250" s="23">
        <v>41</v>
      </c>
      <c r="E250" s="18" t="s">
        <v>265</v>
      </c>
      <c r="F250" s="19">
        <v>0</v>
      </c>
      <c r="G250" s="19">
        <v>20</v>
      </c>
      <c r="H250" s="19">
        <v>0</v>
      </c>
      <c r="I250" s="15">
        <v>0</v>
      </c>
      <c r="J250" s="15">
        <v>0</v>
      </c>
      <c r="K250" s="15">
        <v>0</v>
      </c>
    </row>
    <row r="251" spans="2:11" x14ac:dyDescent="0.25">
      <c r="B251" s="77"/>
      <c r="C251" s="23">
        <v>637007</v>
      </c>
      <c r="D251" s="23">
        <v>41</v>
      </c>
      <c r="E251" s="18" t="s">
        <v>126</v>
      </c>
      <c r="F251" s="19">
        <v>0</v>
      </c>
      <c r="G251" s="19">
        <v>24.86</v>
      </c>
      <c r="H251" s="19">
        <v>0</v>
      </c>
      <c r="I251" s="15">
        <v>0</v>
      </c>
      <c r="J251" s="15">
        <v>0</v>
      </c>
      <c r="K251" s="15">
        <v>0</v>
      </c>
    </row>
    <row r="252" spans="2:11" x14ac:dyDescent="0.25">
      <c r="B252" s="77"/>
      <c r="C252" s="23">
        <v>637011</v>
      </c>
      <c r="D252" s="23">
        <v>41</v>
      </c>
      <c r="E252" s="18" t="s">
        <v>467</v>
      </c>
      <c r="F252" s="19">
        <v>0</v>
      </c>
      <c r="G252" s="19">
        <v>0</v>
      </c>
      <c r="H252" s="19">
        <v>8.5</v>
      </c>
      <c r="I252" s="15">
        <v>0</v>
      </c>
      <c r="J252" s="15">
        <v>0</v>
      </c>
      <c r="K252" s="15">
        <v>0</v>
      </c>
    </row>
    <row r="253" spans="2:11" x14ac:dyDescent="0.25">
      <c r="B253" s="77"/>
      <c r="C253" s="23">
        <v>637012</v>
      </c>
      <c r="D253" s="23">
        <v>41</v>
      </c>
      <c r="E253" s="18" t="s">
        <v>266</v>
      </c>
      <c r="F253" s="19">
        <v>206.85</v>
      </c>
      <c r="G253" s="19">
        <v>0</v>
      </c>
      <c r="H253" s="19">
        <v>0</v>
      </c>
      <c r="I253" s="15">
        <v>0</v>
      </c>
      <c r="J253" s="15">
        <v>0</v>
      </c>
      <c r="K253" s="15">
        <v>0</v>
      </c>
    </row>
    <row r="254" spans="2:11" x14ac:dyDescent="0.25">
      <c r="B254" s="77"/>
      <c r="C254" s="23">
        <v>637014</v>
      </c>
      <c r="D254" s="23">
        <v>41</v>
      </c>
      <c r="E254" s="18" t="s">
        <v>267</v>
      </c>
      <c r="F254" s="19">
        <v>0</v>
      </c>
      <c r="G254" s="19">
        <v>198.4</v>
      </c>
      <c r="H254" s="19">
        <v>652.79999999999995</v>
      </c>
      <c r="I254" s="15">
        <v>530</v>
      </c>
      <c r="J254" s="15">
        <v>530</v>
      </c>
      <c r="K254" s="15">
        <v>540</v>
      </c>
    </row>
    <row r="255" spans="2:11" x14ac:dyDescent="0.25">
      <c r="B255" s="77"/>
      <c r="C255" s="23">
        <v>637015</v>
      </c>
      <c r="D255" s="23">
        <v>41</v>
      </c>
      <c r="E255" s="18" t="s">
        <v>268</v>
      </c>
      <c r="F255" s="19">
        <v>22.75</v>
      </c>
      <c r="G255" s="19">
        <v>13</v>
      </c>
      <c r="H255" s="19">
        <v>16.25</v>
      </c>
      <c r="I255" s="15">
        <v>20</v>
      </c>
      <c r="J255" s="15">
        <v>25</v>
      </c>
      <c r="K255" s="15">
        <v>20</v>
      </c>
    </row>
    <row r="256" spans="2:11" x14ac:dyDescent="0.25">
      <c r="B256" s="77"/>
      <c r="C256" s="23">
        <v>637023</v>
      </c>
      <c r="D256" s="23">
        <v>41</v>
      </c>
      <c r="E256" s="18" t="s">
        <v>269</v>
      </c>
      <c r="F256" s="19">
        <v>0</v>
      </c>
      <c r="G256" s="19">
        <v>60</v>
      </c>
      <c r="H256" s="19">
        <v>5</v>
      </c>
      <c r="I256" s="15">
        <v>50</v>
      </c>
      <c r="J256" s="15">
        <v>50</v>
      </c>
      <c r="K256" s="15">
        <v>50</v>
      </c>
    </row>
    <row r="257" spans="2:11" x14ac:dyDescent="0.25">
      <c r="B257" s="77"/>
      <c r="C257" s="23">
        <v>637027</v>
      </c>
      <c r="D257" s="23">
        <v>41</v>
      </c>
      <c r="E257" s="18" t="s">
        <v>270</v>
      </c>
      <c r="F257" s="19">
        <v>3035.73</v>
      </c>
      <c r="G257" s="19">
        <v>3751.78</v>
      </c>
      <c r="H257" s="19">
        <v>1302.04</v>
      </c>
      <c r="I257" s="15">
        <v>2500</v>
      </c>
      <c r="J257" s="15">
        <v>2500</v>
      </c>
      <c r="K257" s="15">
        <v>2500</v>
      </c>
    </row>
    <row r="258" spans="2:11" x14ac:dyDescent="0.25">
      <c r="B258" s="77"/>
      <c r="C258" s="25">
        <v>642</v>
      </c>
      <c r="D258" s="25"/>
      <c r="E258" s="7" t="s">
        <v>271</v>
      </c>
      <c r="F258" s="9">
        <f t="shared" ref="F258:K258" si="32">SUM(F259)</f>
        <v>583.91999999999996</v>
      </c>
      <c r="G258" s="9">
        <f t="shared" si="32"/>
        <v>0</v>
      </c>
      <c r="H258" s="9">
        <f t="shared" si="32"/>
        <v>0</v>
      </c>
      <c r="I258" s="8">
        <f t="shared" si="32"/>
        <v>0</v>
      </c>
      <c r="J258" s="8">
        <f t="shared" si="32"/>
        <v>0</v>
      </c>
      <c r="K258" s="8">
        <f t="shared" si="32"/>
        <v>0</v>
      </c>
    </row>
    <row r="259" spans="2:11" x14ac:dyDescent="0.25">
      <c r="B259" s="77"/>
      <c r="C259" s="18">
        <v>642012</v>
      </c>
      <c r="D259" s="18">
        <v>41</v>
      </c>
      <c r="E259" s="18" t="s">
        <v>272</v>
      </c>
      <c r="F259" s="19">
        <v>583.91999999999996</v>
      </c>
      <c r="G259" s="19">
        <v>0</v>
      </c>
      <c r="H259" s="19">
        <v>0</v>
      </c>
      <c r="I259" s="15">
        <v>0</v>
      </c>
      <c r="J259" s="15">
        <v>0</v>
      </c>
      <c r="K259" s="15">
        <v>0</v>
      </c>
    </row>
    <row r="260" spans="2:11" x14ac:dyDescent="0.25">
      <c r="B260" s="78" t="s">
        <v>273</v>
      </c>
      <c r="C260" s="6"/>
      <c r="D260" s="6"/>
      <c r="E260" s="7" t="s">
        <v>274</v>
      </c>
      <c r="F260" s="9">
        <f t="shared" ref="F260:K261" si="33">SUM(F261)</f>
        <v>157.08000000000001</v>
      </c>
      <c r="G260" s="35">
        <f t="shared" si="33"/>
        <v>0</v>
      </c>
      <c r="H260" s="35">
        <f t="shared" si="33"/>
        <v>0</v>
      </c>
      <c r="I260" s="34">
        <f t="shared" si="33"/>
        <v>100</v>
      </c>
      <c r="J260" s="34">
        <f t="shared" si="33"/>
        <v>120</v>
      </c>
      <c r="K260" s="34">
        <f t="shared" si="33"/>
        <v>150</v>
      </c>
    </row>
    <row r="261" spans="2:11" x14ac:dyDescent="0.25">
      <c r="B261" s="79"/>
      <c r="C261" s="6">
        <v>635</v>
      </c>
      <c r="D261" s="6"/>
      <c r="E261" s="7" t="s">
        <v>209</v>
      </c>
      <c r="F261" s="9">
        <f t="shared" si="33"/>
        <v>157.08000000000001</v>
      </c>
      <c r="G261" s="35">
        <f t="shared" si="33"/>
        <v>0</v>
      </c>
      <c r="H261" s="35">
        <f t="shared" si="33"/>
        <v>0</v>
      </c>
      <c r="I261" s="34">
        <f t="shared" si="33"/>
        <v>100</v>
      </c>
      <c r="J261" s="34">
        <f t="shared" si="33"/>
        <v>120</v>
      </c>
      <c r="K261" s="34">
        <f t="shared" si="33"/>
        <v>150</v>
      </c>
    </row>
    <row r="262" spans="2:11" x14ac:dyDescent="0.25">
      <c r="B262" s="77"/>
      <c r="C262" s="23">
        <v>635004</v>
      </c>
      <c r="D262" s="23">
        <v>41</v>
      </c>
      <c r="E262" s="18" t="s">
        <v>275</v>
      </c>
      <c r="F262" s="19">
        <v>157.08000000000001</v>
      </c>
      <c r="G262" s="92">
        <v>0</v>
      </c>
      <c r="H262" s="92">
        <v>0</v>
      </c>
      <c r="I262" s="86">
        <v>100</v>
      </c>
      <c r="J262" s="86">
        <v>120</v>
      </c>
      <c r="K262" s="36">
        <v>150</v>
      </c>
    </row>
    <row r="263" spans="2:11" x14ac:dyDescent="0.25">
      <c r="B263" s="78" t="s">
        <v>276</v>
      </c>
      <c r="C263" s="6"/>
      <c r="D263" s="6"/>
      <c r="E263" s="7" t="s">
        <v>277</v>
      </c>
      <c r="F263" s="9">
        <f t="shared" ref="F263:K263" si="34">SUM(F264+F270)</f>
        <v>2667.13</v>
      </c>
      <c r="G263" s="9">
        <f t="shared" si="34"/>
        <v>2540.48</v>
      </c>
      <c r="H263" s="9">
        <f t="shared" si="34"/>
        <v>1490.67</v>
      </c>
      <c r="I263" s="8">
        <f t="shared" si="34"/>
        <v>2245</v>
      </c>
      <c r="J263" s="8">
        <f t="shared" si="34"/>
        <v>2370</v>
      </c>
      <c r="K263" s="8">
        <f t="shared" si="34"/>
        <v>2510</v>
      </c>
    </row>
    <row r="264" spans="2:11" x14ac:dyDescent="0.25">
      <c r="B264" s="79"/>
      <c r="C264" s="6">
        <v>632</v>
      </c>
      <c r="D264" s="6"/>
      <c r="E264" s="7" t="s">
        <v>278</v>
      </c>
      <c r="F264" s="9">
        <f t="shared" ref="F264:K264" si="35">SUM(F265:F269)</f>
        <v>1490.29</v>
      </c>
      <c r="G264" s="9">
        <f t="shared" si="35"/>
        <v>1513.48</v>
      </c>
      <c r="H264" s="9">
        <f t="shared" si="35"/>
        <v>1109.8300000000002</v>
      </c>
      <c r="I264" s="8">
        <f t="shared" si="35"/>
        <v>1645</v>
      </c>
      <c r="J264" s="8">
        <f t="shared" si="35"/>
        <v>1720</v>
      </c>
      <c r="K264" s="8">
        <f t="shared" si="35"/>
        <v>1810</v>
      </c>
    </row>
    <row r="265" spans="2:11" x14ac:dyDescent="0.25">
      <c r="B265" s="77"/>
      <c r="C265" s="23">
        <v>632001</v>
      </c>
      <c r="D265" s="23">
        <v>41</v>
      </c>
      <c r="E265" s="18" t="s">
        <v>279</v>
      </c>
      <c r="F265" s="19">
        <v>22.94</v>
      </c>
      <c r="G265" s="73">
        <v>132</v>
      </c>
      <c r="H265" s="73">
        <v>104.09</v>
      </c>
      <c r="I265" s="72">
        <v>150</v>
      </c>
      <c r="J265" s="72">
        <v>150</v>
      </c>
      <c r="K265" s="72">
        <v>180</v>
      </c>
    </row>
    <row r="266" spans="2:11" x14ac:dyDescent="0.25">
      <c r="B266" s="77"/>
      <c r="C266" s="23">
        <v>632001</v>
      </c>
      <c r="D266" s="23">
        <v>41</v>
      </c>
      <c r="E266" s="18" t="s">
        <v>280</v>
      </c>
      <c r="F266" s="19">
        <v>110</v>
      </c>
      <c r="G266" s="73">
        <v>0</v>
      </c>
      <c r="H266" s="73">
        <v>0</v>
      </c>
      <c r="I266" s="72">
        <v>0</v>
      </c>
      <c r="J266" s="72">
        <v>0</v>
      </c>
      <c r="K266" s="72">
        <v>0</v>
      </c>
    </row>
    <row r="267" spans="2:11" x14ac:dyDescent="0.25">
      <c r="B267" s="77"/>
      <c r="C267" s="23">
        <v>632001</v>
      </c>
      <c r="D267" s="23">
        <v>41</v>
      </c>
      <c r="E267" s="18" t="s">
        <v>281</v>
      </c>
      <c r="F267" s="19">
        <v>1276</v>
      </c>
      <c r="G267" s="73">
        <v>1331</v>
      </c>
      <c r="H267" s="73">
        <v>916.37</v>
      </c>
      <c r="I267" s="72">
        <v>1420</v>
      </c>
      <c r="J267" s="72">
        <v>1500</v>
      </c>
      <c r="K267" s="72">
        <v>1550</v>
      </c>
    </row>
    <row r="268" spans="2:11" x14ac:dyDescent="0.25">
      <c r="B268" s="77"/>
      <c r="C268" s="23">
        <v>632001</v>
      </c>
      <c r="D268" s="23">
        <v>41</v>
      </c>
      <c r="E268" s="18" t="s">
        <v>282</v>
      </c>
      <c r="F268" s="19">
        <v>42</v>
      </c>
      <c r="G268" s="73">
        <v>40</v>
      </c>
      <c r="H268" s="73">
        <v>65.7</v>
      </c>
      <c r="I268" s="72">
        <v>50</v>
      </c>
      <c r="J268" s="72">
        <v>45</v>
      </c>
      <c r="K268" s="72">
        <v>50</v>
      </c>
    </row>
    <row r="269" spans="2:11" x14ac:dyDescent="0.25">
      <c r="B269" s="77"/>
      <c r="C269" s="23">
        <v>632001</v>
      </c>
      <c r="D269" s="23">
        <v>41</v>
      </c>
      <c r="E269" s="18" t="s">
        <v>283</v>
      </c>
      <c r="F269" s="19">
        <v>39.35</v>
      </c>
      <c r="G269" s="73">
        <v>10.48</v>
      </c>
      <c r="H269" s="73">
        <v>23.67</v>
      </c>
      <c r="I269" s="72">
        <v>25</v>
      </c>
      <c r="J269" s="72">
        <v>25</v>
      </c>
      <c r="K269" s="72">
        <v>30</v>
      </c>
    </row>
    <row r="270" spans="2:11" x14ac:dyDescent="0.25">
      <c r="B270" s="77"/>
      <c r="C270" s="6">
        <v>635</v>
      </c>
      <c r="D270" s="6"/>
      <c r="E270" s="7" t="s">
        <v>209</v>
      </c>
      <c r="F270" s="9">
        <f t="shared" ref="F270:K270" si="36">SUM(F271)</f>
        <v>1176.8399999999999</v>
      </c>
      <c r="G270" s="75">
        <f t="shared" si="36"/>
        <v>1027</v>
      </c>
      <c r="H270" s="75">
        <f t="shared" si="36"/>
        <v>380.84</v>
      </c>
      <c r="I270" s="76">
        <f t="shared" si="36"/>
        <v>600</v>
      </c>
      <c r="J270" s="76">
        <f t="shared" si="36"/>
        <v>650</v>
      </c>
      <c r="K270" s="76">
        <f t="shared" si="36"/>
        <v>700</v>
      </c>
    </row>
    <row r="271" spans="2:11" x14ac:dyDescent="0.25">
      <c r="B271" s="77"/>
      <c r="C271" s="23">
        <v>635006</v>
      </c>
      <c r="D271" s="23">
        <v>41</v>
      </c>
      <c r="E271" s="18" t="s">
        <v>284</v>
      </c>
      <c r="F271" s="19">
        <v>1176.8399999999999</v>
      </c>
      <c r="G271" s="73">
        <v>1027</v>
      </c>
      <c r="H271" s="73">
        <v>380.84</v>
      </c>
      <c r="I271" s="72">
        <v>600</v>
      </c>
      <c r="J271" s="72">
        <v>650</v>
      </c>
      <c r="K271" s="72">
        <v>700</v>
      </c>
    </row>
    <row r="272" spans="2:11" x14ac:dyDescent="0.25">
      <c r="B272" s="78" t="s">
        <v>407</v>
      </c>
      <c r="C272" s="6"/>
      <c r="D272" s="6"/>
      <c r="E272" s="7" t="s">
        <v>285</v>
      </c>
      <c r="F272" s="9">
        <v>0</v>
      </c>
      <c r="G272" s="35">
        <f>SUM(G273+G276)</f>
        <v>0</v>
      </c>
      <c r="H272" s="35">
        <f>SUM(H273+H276)</f>
        <v>0.9</v>
      </c>
      <c r="I272" s="34">
        <f>SUM(I273+I276)</f>
        <v>250</v>
      </c>
      <c r="J272" s="34">
        <f>SUM(J273+J276)</f>
        <v>250</v>
      </c>
      <c r="K272" s="34">
        <f>SUM(K273+K276)</f>
        <v>250</v>
      </c>
    </row>
    <row r="273" spans="2:11" x14ac:dyDescent="0.25">
      <c r="B273" s="79"/>
      <c r="C273" s="6">
        <v>633</v>
      </c>
      <c r="D273" s="6"/>
      <c r="E273" s="7" t="s">
        <v>203</v>
      </c>
      <c r="F273" s="9">
        <v>0</v>
      </c>
      <c r="G273" s="35">
        <f>SUM(G275)</f>
        <v>0</v>
      </c>
      <c r="H273" s="35">
        <f>SUM(H274:H275)</f>
        <v>0.9</v>
      </c>
      <c r="I273" s="34">
        <f>SUM(I275)</f>
        <v>0</v>
      </c>
      <c r="J273" s="34">
        <f>SUM(J275)</f>
        <v>0</v>
      </c>
      <c r="K273" s="34">
        <f>SUM(K275)</f>
        <v>0</v>
      </c>
    </row>
    <row r="274" spans="2:11" x14ac:dyDescent="0.25">
      <c r="B274" s="79"/>
      <c r="C274" s="12">
        <v>633006</v>
      </c>
      <c r="D274" s="12">
        <v>41</v>
      </c>
      <c r="E274" s="18" t="s">
        <v>204</v>
      </c>
      <c r="F274" s="19">
        <v>0</v>
      </c>
      <c r="G274" s="37">
        <v>0</v>
      </c>
      <c r="H274" s="37">
        <v>0.9</v>
      </c>
      <c r="I274" s="36">
        <v>50</v>
      </c>
      <c r="J274" s="36">
        <v>50</v>
      </c>
      <c r="K274" s="36">
        <v>50</v>
      </c>
    </row>
    <row r="275" spans="2:11" x14ac:dyDescent="0.25">
      <c r="B275" s="77"/>
      <c r="C275" s="23">
        <v>633009</v>
      </c>
      <c r="D275" s="23">
        <v>41</v>
      </c>
      <c r="E275" s="18" t="s">
        <v>286</v>
      </c>
      <c r="F275" s="19">
        <v>0</v>
      </c>
      <c r="G275" s="92">
        <v>0</v>
      </c>
      <c r="H275" s="92">
        <v>0</v>
      </c>
      <c r="I275" s="86">
        <v>0</v>
      </c>
      <c r="J275" s="86">
        <v>0</v>
      </c>
      <c r="K275" s="86">
        <v>0</v>
      </c>
    </row>
    <row r="276" spans="2:11" x14ac:dyDescent="0.25">
      <c r="B276" s="77"/>
      <c r="C276" s="25">
        <v>637</v>
      </c>
      <c r="D276" s="25"/>
      <c r="E276" s="7" t="s">
        <v>165</v>
      </c>
      <c r="F276" s="9">
        <v>0</v>
      </c>
      <c r="G276" s="94">
        <f>SUM(G277)</f>
        <v>0</v>
      </c>
      <c r="H276" s="94">
        <f>SUM(H277)</f>
        <v>0</v>
      </c>
      <c r="I276" s="93">
        <f>SUM(I277)</f>
        <v>250</v>
      </c>
      <c r="J276" s="93">
        <f>SUM(J277)</f>
        <v>250</v>
      </c>
      <c r="K276" s="93">
        <f>SUM(K277)</f>
        <v>250</v>
      </c>
    </row>
    <row r="277" spans="2:11" x14ac:dyDescent="0.25">
      <c r="B277" s="77"/>
      <c r="C277" s="23">
        <v>637027</v>
      </c>
      <c r="D277" s="23">
        <v>41</v>
      </c>
      <c r="E277" s="18" t="s">
        <v>287</v>
      </c>
      <c r="F277" s="19">
        <v>0</v>
      </c>
      <c r="G277" s="37">
        <v>0</v>
      </c>
      <c r="H277" s="37">
        <v>0</v>
      </c>
      <c r="I277" s="36">
        <v>250</v>
      </c>
      <c r="J277" s="86">
        <v>250</v>
      </c>
      <c r="K277" s="86">
        <v>250</v>
      </c>
    </row>
    <row r="278" spans="2:11" x14ac:dyDescent="0.25">
      <c r="B278" s="78" t="s">
        <v>288</v>
      </c>
      <c r="C278" s="6"/>
      <c r="D278" s="6"/>
      <c r="E278" s="7" t="s">
        <v>289</v>
      </c>
      <c r="F278" s="9">
        <f>SUM(F279+F282+F290+F292+F294+F301)</f>
        <v>5129.8999999999996</v>
      </c>
      <c r="G278" s="9">
        <f>SUM(G279+G282+G290+G292+G294+G301)</f>
        <v>3362.2</v>
      </c>
      <c r="H278" s="9">
        <f>SUM(H279+H282+H288+H290+H292+H294+H301)</f>
        <v>4735.57</v>
      </c>
      <c r="I278" s="8">
        <f>SUM(I279+I282+I290+I292+I294+I301)</f>
        <v>3780</v>
      </c>
      <c r="J278" s="8">
        <f>SUM(J279+J282+J290+J292+J294+J301)</f>
        <v>4000</v>
      </c>
      <c r="K278" s="8">
        <f>SUM(K279+K282+K290+K292+K294+K301)</f>
        <v>3930</v>
      </c>
    </row>
    <row r="279" spans="2:11" x14ac:dyDescent="0.25">
      <c r="B279" s="71"/>
      <c r="C279" s="6">
        <v>632</v>
      </c>
      <c r="D279" s="6"/>
      <c r="E279" s="7" t="s">
        <v>290</v>
      </c>
      <c r="F279" s="9">
        <f t="shared" ref="F279:K279" si="37">SUM(F280:F281)</f>
        <v>195.02</v>
      </c>
      <c r="G279" s="9">
        <f t="shared" si="37"/>
        <v>187.3</v>
      </c>
      <c r="H279" s="9">
        <f t="shared" si="37"/>
        <v>166.27</v>
      </c>
      <c r="I279" s="8">
        <f t="shared" si="37"/>
        <v>230</v>
      </c>
      <c r="J279" s="8">
        <f t="shared" si="37"/>
        <v>310</v>
      </c>
      <c r="K279" s="8">
        <f t="shared" si="37"/>
        <v>350</v>
      </c>
    </row>
    <row r="280" spans="2:11" x14ac:dyDescent="0.25">
      <c r="B280" s="77"/>
      <c r="C280" s="23">
        <v>632001</v>
      </c>
      <c r="D280" s="23">
        <v>41</v>
      </c>
      <c r="E280" s="18" t="s">
        <v>291</v>
      </c>
      <c r="F280" s="19">
        <v>142.75</v>
      </c>
      <c r="G280" s="73">
        <v>154</v>
      </c>
      <c r="H280" s="73">
        <v>139.59</v>
      </c>
      <c r="I280" s="72">
        <v>180</v>
      </c>
      <c r="J280" s="72">
        <v>190</v>
      </c>
      <c r="K280" s="72">
        <v>210</v>
      </c>
    </row>
    <row r="281" spans="2:11" x14ac:dyDescent="0.25">
      <c r="B281" s="77"/>
      <c r="C281" s="23">
        <v>632002</v>
      </c>
      <c r="D281" s="23">
        <v>41</v>
      </c>
      <c r="E281" s="18" t="s">
        <v>292</v>
      </c>
      <c r="F281" s="19">
        <v>52.27</v>
      </c>
      <c r="G281" s="73">
        <v>33.299999999999997</v>
      </c>
      <c r="H281" s="73">
        <v>26.68</v>
      </c>
      <c r="I281" s="72">
        <v>50</v>
      </c>
      <c r="J281" s="72">
        <v>120</v>
      </c>
      <c r="K281" s="72">
        <v>140</v>
      </c>
    </row>
    <row r="282" spans="2:11" x14ac:dyDescent="0.25">
      <c r="B282" s="77"/>
      <c r="C282" s="25">
        <v>633</v>
      </c>
      <c r="D282" s="25"/>
      <c r="E282" s="7" t="s">
        <v>203</v>
      </c>
      <c r="F282" s="9">
        <f t="shared" ref="F282:K282" si="38">SUM(F284:F287)</f>
        <v>383.11999999999995</v>
      </c>
      <c r="G282" s="75">
        <f t="shared" si="38"/>
        <v>88.16</v>
      </c>
      <c r="H282" s="75">
        <f>SUM(H283:H287)</f>
        <v>391.64</v>
      </c>
      <c r="I282" s="76">
        <f t="shared" si="38"/>
        <v>200</v>
      </c>
      <c r="J282" s="76">
        <f t="shared" si="38"/>
        <v>220</v>
      </c>
      <c r="K282" s="76">
        <f t="shared" si="38"/>
        <v>240</v>
      </c>
    </row>
    <row r="283" spans="2:11" x14ac:dyDescent="0.25">
      <c r="B283" s="77"/>
      <c r="C283" s="23">
        <v>633001</v>
      </c>
      <c r="D283" s="23">
        <v>41</v>
      </c>
      <c r="E283" s="18" t="s">
        <v>468</v>
      </c>
      <c r="F283" s="19">
        <v>0</v>
      </c>
      <c r="G283" s="73">
        <v>0</v>
      </c>
      <c r="H283" s="73">
        <v>31.6</v>
      </c>
      <c r="I283" s="72">
        <v>0</v>
      </c>
      <c r="J283" s="72">
        <v>0</v>
      </c>
      <c r="K283" s="72">
        <v>0</v>
      </c>
    </row>
    <row r="284" spans="2:11" x14ac:dyDescent="0.25">
      <c r="B284" s="77"/>
      <c r="C284" s="23">
        <v>633002</v>
      </c>
      <c r="D284" s="23">
        <v>41</v>
      </c>
      <c r="E284" s="18" t="s">
        <v>293</v>
      </c>
      <c r="F284" s="19">
        <v>45.99</v>
      </c>
      <c r="G284" s="73">
        <v>0</v>
      </c>
      <c r="H284" s="73">
        <v>0</v>
      </c>
      <c r="I284" s="72">
        <v>0</v>
      </c>
      <c r="J284" s="72">
        <v>0</v>
      </c>
      <c r="K284" s="72">
        <v>0</v>
      </c>
    </row>
    <row r="285" spans="2:11" x14ac:dyDescent="0.25">
      <c r="B285" s="77"/>
      <c r="C285" s="23">
        <v>633004</v>
      </c>
      <c r="D285" s="23">
        <v>41</v>
      </c>
      <c r="E285" s="18" t="s">
        <v>469</v>
      </c>
      <c r="F285" s="19">
        <v>0</v>
      </c>
      <c r="G285" s="73">
        <v>0</v>
      </c>
      <c r="H285" s="73">
        <v>254.9</v>
      </c>
      <c r="I285" s="72">
        <v>0</v>
      </c>
      <c r="J285" s="72">
        <v>0</v>
      </c>
      <c r="K285" s="72">
        <v>0</v>
      </c>
    </row>
    <row r="286" spans="2:11" x14ac:dyDescent="0.25">
      <c r="B286" s="77"/>
      <c r="C286" s="23">
        <v>633006</v>
      </c>
      <c r="D286" s="23">
        <v>41</v>
      </c>
      <c r="E286" s="18" t="s">
        <v>204</v>
      </c>
      <c r="F286" s="19">
        <v>253.17</v>
      </c>
      <c r="G286" s="19">
        <v>88.16</v>
      </c>
      <c r="H286" s="19">
        <v>105.14</v>
      </c>
      <c r="I286" s="15">
        <v>200</v>
      </c>
      <c r="J286" s="72">
        <v>220</v>
      </c>
      <c r="K286" s="72">
        <v>240</v>
      </c>
    </row>
    <row r="287" spans="2:11" x14ac:dyDescent="0.25">
      <c r="B287" s="77"/>
      <c r="C287" s="23">
        <v>633011</v>
      </c>
      <c r="D287" s="23">
        <v>41</v>
      </c>
      <c r="E287" s="18" t="s">
        <v>236</v>
      </c>
      <c r="F287" s="19">
        <v>83.96</v>
      </c>
      <c r="G287" s="19">
        <v>0</v>
      </c>
      <c r="H287" s="19">
        <v>0</v>
      </c>
      <c r="I287" s="15">
        <v>0</v>
      </c>
      <c r="J287" s="72">
        <v>0</v>
      </c>
      <c r="K287" s="72">
        <v>0</v>
      </c>
    </row>
    <row r="288" spans="2:11" x14ac:dyDescent="0.25">
      <c r="B288" s="77"/>
      <c r="C288" s="111">
        <v>634</v>
      </c>
      <c r="D288" s="111"/>
      <c r="E288" s="7" t="s">
        <v>157</v>
      </c>
      <c r="F288" s="9">
        <f t="shared" ref="F288:K288" si="39">SUM(F289)</f>
        <v>0</v>
      </c>
      <c r="G288" s="9">
        <f t="shared" si="39"/>
        <v>0</v>
      </c>
      <c r="H288" s="9">
        <f t="shared" si="39"/>
        <v>239.4</v>
      </c>
      <c r="I288" s="8">
        <f t="shared" si="39"/>
        <v>0</v>
      </c>
      <c r="J288" s="76">
        <f t="shared" si="39"/>
        <v>0</v>
      </c>
      <c r="K288" s="76">
        <f t="shared" si="39"/>
        <v>0</v>
      </c>
    </row>
    <row r="289" spans="2:11" x14ac:dyDescent="0.25">
      <c r="B289" s="77"/>
      <c r="C289" s="23">
        <v>634004</v>
      </c>
      <c r="D289" s="23">
        <v>41</v>
      </c>
      <c r="E289" s="18" t="s">
        <v>470</v>
      </c>
      <c r="F289" s="19">
        <v>0</v>
      </c>
      <c r="G289" s="19">
        <v>0</v>
      </c>
      <c r="H289" s="19">
        <v>239.4</v>
      </c>
      <c r="I289" s="15">
        <v>0</v>
      </c>
      <c r="J289" s="72">
        <v>0</v>
      </c>
      <c r="K289" s="72">
        <v>0</v>
      </c>
    </row>
    <row r="290" spans="2:11" x14ac:dyDescent="0.25">
      <c r="B290" s="77"/>
      <c r="C290" s="6">
        <v>635</v>
      </c>
      <c r="D290" s="6"/>
      <c r="E290" s="7" t="s">
        <v>209</v>
      </c>
      <c r="F290" s="9">
        <f t="shared" ref="F290:K290" si="40">SUM(F291)</f>
        <v>0</v>
      </c>
      <c r="G290" s="9">
        <f t="shared" si="40"/>
        <v>25.31</v>
      </c>
      <c r="H290" s="9">
        <f t="shared" si="40"/>
        <v>913.42</v>
      </c>
      <c r="I290" s="8">
        <f t="shared" si="40"/>
        <v>300</v>
      </c>
      <c r="J290" s="76">
        <f t="shared" si="40"/>
        <v>300</v>
      </c>
      <c r="K290" s="76">
        <f t="shared" si="40"/>
        <v>350</v>
      </c>
    </row>
    <row r="291" spans="2:11" x14ac:dyDescent="0.25">
      <c r="B291" s="77"/>
      <c r="C291" s="23">
        <v>635006</v>
      </c>
      <c r="D291" s="23">
        <v>41</v>
      </c>
      <c r="E291" s="18" t="s">
        <v>294</v>
      </c>
      <c r="F291" s="19">
        <v>0</v>
      </c>
      <c r="G291" s="19">
        <v>25.31</v>
      </c>
      <c r="H291" s="19">
        <v>913.42</v>
      </c>
      <c r="I291" s="15">
        <v>300</v>
      </c>
      <c r="J291" s="72">
        <v>300</v>
      </c>
      <c r="K291" s="72">
        <v>350</v>
      </c>
    </row>
    <row r="292" spans="2:11" x14ac:dyDescent="0.25">
      <c r="B292" s="77"/>
      <c r="C292" s="25">
        <v>636</v>
      </c>
      <c r="D292" s="25"/>
      <c r="E292" s="7" t="s">
        <v>260</v>
      </c>
      <c r="F292" s="9">
        <f t="shared" ref="F292:K292" si="41">SUM(F293)</f>
        <v>196</v>
      </c>
      <c r="G292" s="9">
        <f t="shared" si="41"/>
        <v>136</v>
      </c>
      <c r="H292" s="9">
        <f t="shared" si="41"/>
        <v>120</v>
      </c>
      <c r="I292" s="8">
        <f t="shared" si="41"/>
        <v>200</v>
      </c>
      <c r="J292" s="76">
        <f t="shared" si="41"/>
        <v>220</v>
      </c>
      <c r="K292" s="76">
        <f t="shared" si="41"/>
        <v>240</v>
      </c>
    </row>
    <row r="293" spans="2:11" x14ac:dyDescent="0.25">
      <c r="B293" s="77"/>
      <c r="C293" s="23">
        <v>636001</v>
      </c>
      <c r="D293" s="23">
        <v>41</v>
      </c>
      <c r="E293" s="18" t="s">
        <v>295</v>
      </c>
      <c r="F293" s="19">
        <v>196</v>
      </c>
      <c r="G293" s="19">
        <v>136</v>
      </c>
      <c r="H293" s="19">
        <v>120</v>
      </c>
      <c r="I293" s="15">
        <v>200</v>
      </c>
      <c r="J293" s="72">
        <v>220</v>
      </c>
      <c r="K293" s="72">
        <v>240</v>
      </c>
    </row>
    <row r="294" spans="2:11" x14ac:dyDescent="0.25">
      <c r="B294" s="77"/>
      <c r="C294" s="25">
        <v>637</v>
      </c>
      <c r="D294" s="25"/>
      <c r="E294" s="7" t="s">
        <v>165</v>
      </c>
      <c r="F294" s="9">
        <f t="shared" ref="F294:K294" si="42">SUM(F295:F300)</f>
        <v>2555.7600000000002</v>
      </c>
      <c r="G294" s="9">
        <f t="shared" si="42"/>
        <v>925.43000000000006</v>
      </c>
      <c r="H294" s="9">
        <f>SUM(H295:H300)</f>
        <v>404.84</v>
      </c>
      <c r="I294" s="8">
        <f t="shared" si="42"/>
        <v>350</v>
      </c>
      <c r="J294" s="76">
        <f t="shared" si="42"/>
        <v>450</v>
      </c>
      <c r="K294" s="76">
        <f t="shared" si="42"/>
        <v>550</v>
      </c>
    </row>
    <row r="295" spans="2:11" x14ac:dyDescent="0.25">
      <c r="B295" s="77"/>
      <c r="C295" s="23">
        <v>637002</v>
      </c>
      <c r="D295" s="23">
        <v>41</v>
      </c>
      <c r="E295" s="18" t="s">
        <v>296</v>
      </c>
      <c r="F295" s="19">
        <v>0</v>
      </c>
      <c r="G295" s="19">
        <v>777.1</v>
      </c>
      <c r="H295" s="19">
        <v>85.08</v>
      </c>
      <c r="I295" s="15">
        <v>300</v>
      </c>
      <c r="J295" s="72">
        <v>400</v>
      </c>
      <c r="K295" s="72">
        <v>500</v>
      </c>
    </row>
    <row r="296" spans="2:11" x14ac:dyDescent="0.25">
      <c r="B296" s="77"/>
      <c r="C296" s="23">
        <v>637004</v>
      </c>
      <c r="D296" s="23">
        <v>41</v>
      </c>
      <c r="E296" s="18" t="s">
        <v>297</v>
      </c>
      <c r="F296" s="19">
        <v>1805.76</v>
      </c>
      <c r="G296" s="19">
        <v>102.5</v>
      </c>
      <c r="H296" s="19">
        <v>0</v>
      </c>
      <c r="I296" s="15">
        <v>0</v>
      </c>
      <c r="J296" s="72">
        <v>0</v>
      </c>
      <c r="K296" s="72">
        <v>0</v>
      </c>
    </row>
    <row r="297" spans="2:11" x14ac:dyDescent="0.25">
      <c r="B297" s="77"/>
      <c r="C297" s="23">
        <v>637004</v>
      </c>
      <c r="D297" s="23">
        <v>41</v>
      </c>
      <c r="E297" s="18" t="s">
        <v>471</v>
      </c>
      <c r="F297" s="19">
        <v>0</v>
      </c>
      <c r="G297" s="19">
        <v>0</v>
      </c>
      <c r="H297" s="19">
        <v>252</v>
      </c>
      <c r="I297" s="15">
        <v>0</v>
      </c>
      <c r="J297" s="72">
        <v>0</v>
      </c>
      <c r="K297" s="72">
        <v>0</v>
      </c>
    </row>
    <row r="298" spans="2:11" x14ac:dyDescent="0.25">
      <c r="B298" s="77"/>
      <c r="C298" s="23">
        <v>637004</v>
      </c>
      <c r="D298" s="23">
        <v>41</v>
      </c>
      <c r="E298" s="18" t="s">
        <v>472</v>
      </c>
      <c r="F298" s="19">
        <v>0</v>
      </c>
      <c r="G298" s="19">
        <v>0</v>
      </c>
      <c r="H298" s="19">
        <v>20</v>
      </c>
      <c r="I298" s="15">
        <v>0</v>
      </c>
      <c r="J298" s="72">
        <v>0</v>
      </c>
      <c r="K298" s="72">
        <v>0</v>
      </c>
    </row>
    <row r="299" spans="2:11" x14ac:dyDescent="0.25">
      <c r="B299" s="77"/>
      <c r="C299" s="23">
        <v>637005</v>
      </c>
      <c r="D299" s="23">
        <v>41</v>
      </c>
      <c r="E299" s="18" t="s">
        <v>298</v>
      </c>
      <c r="F299" s="19">
        <v>750</v>
      </c>
      <c r="G299" s="19">
        <v>0</v>
      </c>
      <c r="H299" s="19">
        <v>0</v>
      </c>
      <c r="I299" s="15">
        <v>0</v>
      </c>
      <c r="J299" s="72">
        <v>0</v>
      </c>
      <c r="K299" s="72">
        <v>0</v>
      </c>
    </row>
    <row r="300" spans="2:11" x14ac:dyDescent="0.25">
      <c r="B300" s="77"/>
      <c r="C300" s="23">
        <v>637007</v>
      </c>
      <c r="D300" s="23">
        <v>41</v>
      </c>
      <c r="E300" s="18" t="s">
        <v>299</v>
      </c>
      <c r="F300" s="19">
        <v>0</v>
      </c>
      <c r="G300" s="19">
        <v>45.83</v>
      </c>
      <c r="H300" s="19">
        <v>47.76</v>
      </c>
      <c r="I300" s="15">
        <v>50</v>
      </c>
      <c r="J300" s="72">
        <v>50</v>
      </c>
      <c r="K300" s="72">
        <v>50</v>
      </c>
    </row>
    <row r="301" spans="2:11" x14ac:dyDescent="0.25">
      <c r="B301" s="77"/>
      <c r="C301" s="25">
        <v>642</v>
      </c>
      <c r="D301" s="25"/>
      <c r="E301" s="7" t="s">
        <v>271</v>
      </c>
      <c r="F301" s="9">
        <f t="shared" ref="F301:K301" si="43">SUM(F302)</f>
        <v>1800</v>
      </c>
      <c r="G301" s="9">
        <f t="shared" si="43"/>
        <v>2000</v>
      </c>
      <c r="H301" s="9">
        <f t="shared" si="43"/>
        <v>2500</v>
      </c>
      <c r="I301" s="8">
        <f t="shared" si="43"/>
        <v>2500</v>
      </c>
      <c r="J301" s="76">
        <f t="shared" si="43"/>
        <v>2500</v>
      </c>
      <c r="K301" s="76">
        <f t="shared" si="43"/>
        <v>2200</v>
      </c>
    </row>
    <row r="302" spans="2:11" x14ac:dyDescent="0.25">
      <c r="B302" s="77"/>
      <c r="C302" s="23">
        <v>642001</v>
      </c>
      <c r="D302" s="23">
        <v>41</v>
      </c>
      <c r="E302" s="18" t="s">
        <v>300</v>
      </c>
      <c r="F302" s="19">
        <v>1800</v>
      </c>
      <c r="G302" s="19">
        <v>2000</v>
      </c>
      <c r="H302" s="19">
        <v>2500</v>
      </c>
      <c r="I302" s="15">
        <v>2500</v>
      </c>
      <c r="J302" s="72">
        <v>2500</v>
      </c>
      <c r="K302" s="72">
        <v>2200</v>
      </c>
    </row>
    <row r="303" spans="2:11" x14ac:dyDescent="0.25">
      <c r="B303" s="71" t="s">
        <v>407</v>
      </c>
      <c r="C303" s="6"/>
      <c r="D303" s="6"/>
      <c r="E303" s="7" t="s">
        <v>301</v>
      </c>
      <c r="F303" s="9">
        <f t="shared" ref="F303:K303" si="44">SUM(F304+F307+F316+F318+F320+F324)</f>
        <v>4912.7</v>
      </c>
      <c r="G303" s="9">
        <f t="shared" si="44"/>
        <v>7053.6399999999994</v>
      </c>
      <c r="H303" s="9">
        <f t="shared" si="44"/>
        <v>6726.99</v>
      </c>
      <c r="I303" s="8">
        <f t="shared" si="44"/>
        <v>7350</v>
      </c>
      <c r="J303" s="8">
        <f t="shared" si="44"/>
        <v>7600</v>
      </c>
      <c r="K303" s="8">
        <f t="shared" si="44"/>
        <v>7760</v>
      </c>
    </row>
    <row r="304" spans="2:11" x14ac:dyDescent="0.25">
      <c r="B304" s="77"/>
      <c r="C304" s="25">
        <v>632</v>
      </c>
      <c r="D304" s="25"/>
      <c r="E304" s="7" t="s">
        <v>290</v>
      </c>
      <c r="F304" s="9">
        <f t="shared" ref="F304:K304" si="45">SUM(F305:F306)</f>
        <v>3465.43</v>
      </c>
      <c r="G304" s="9">
        <f>SUM(G305:G306)</f>
        <v>4682.9799999999996</v>
      </c>
      <c r="H304" s="9">
        <f t="shared" si="45"/>
        <v>3589.72</v>
      </c>
      <c r="I304" s="8">
        <f t="shared" si="45"/>
        <v>5250</v>
      </c>
      <c r="J304" s="8">
        <f t="shared" si="45"/>
        <v>5380</v>
      </c>
      <c r="K304" s="8">
        <f t="shared" si="45"/>
        <v>5410</v>
      </c>
    </row>
    <row r="305" spans="2:11" x14ac:dyDescent="0.25">
      <c r="B305" s="198"/>
      <c r="C305" s="23">
        <v>632001</v>
      </c>
      <c r="D305" s="23">
        <v>41</v>
      </c>
      <c r="E305" s="18" t="s">
        <v>291</v>
      </c>
      <c r="F305" s="19">
        <v>3296.85</v>
      </c>
      <c r="G305" s="19">
        <v>4552</v>
      </c>
      <c r="H305" s="19">
        <v>3490.04</v>
      </c>
      <c r="I305" s="15">
        <v>5100</v>
      </c>
      <c r="J305" s="15">
        <v>5200</v>
      </c>
      <c r="K305" s="15">
        <v>5200</v>
      </c>
    </row>
    <row r="306" spans="2:11" x14ac:dyDescent="0.25">
      <c r="B306" s="199"/>
      <c r="C306" s="23">
        <v>632002</v>
      </c>
      <c r="D306" s="23">
        <v>41</v>
      </c>
      <c r="E306" s="18" t="s">
        <v>292</v>
      </c>
      <c r="F306" s="19">
        <v>168.58</v>
      </c>
      <c r="G306" s="19">
        <v>130.97999999999999</v>
      </c>
      <c r="H306" s="19">
        <v>99.68</v>
      </c>
      <c r="I306" s="15">
        <v>150</v>
      </c>
      <c r="J306" s="15">
        <v>180</v>
      </c>
      <c r="K306" s="15">
        <v>210</v>
      </c>
    </row>
    <row r="307" spans="2:11" x14ac:dyDescent="0.25">
      <c r="B307" s="199"/>
      <c r="C307" s="25">
        <v>633</v>
      </c>
      <c r="D307" s="25"/>
      <c r="E307" s="7" t="s">
        <v>136</v>
      </c>
      <c r="F307" s="9">
        <f t="shared" ref="F307:K307" si="46">SUM(F308:F315)</f>
        <v>282.49</v>
      </c>
      <c r="G307" s="9">
        <f t="shared" si="46"/>
        <v>344.38</v>
      </c>
      <c r="H307" s="9">
        <f t="shared" si="46"/>
        <v>1367.87</v>
      </c>
      <c r="I307" s="8">
        <f t="shared" si="46"/>
        <v>300</v>
      </c>
      <c r="J307" s="8">
        <f t="shared" si="46"/>
        <v>370</v>
      </c>
      <c r="K307" s="8">
        <f t="shared" si="46"/>
        <v>450</v>
      </c>
    </row>
    <row r="308" spans="2:11" x14ac:dyDescent="0.25">
      <c r="B308" s="199"/>
      <c r="C308" s="23">
        <v>633001</v>
      </c>
      <c r="D308" s="23">
        <v>41</v>
      </c>
      <c r="E308" s="18" t="s">
        <v>302</v>
      </c>
      <c r="F308" s="19">
        <v>0</v>
      </c>
      <c r="G308" s="19">
        <v>147</v>
      </c>
      <c r="H308" s="19">
        <v>0</v>
      </c>
      <c r="I308" s="15">
        <v>0</v>
      </c>
      <c r="J308" s="15">
        <v>0</v>
      </c>
      <c r="K308" s="15">
        <v>0</v>
      </c>
    </row>
    <row r="309" spans="2:11" x14ac:dyDescent="0.25">
      <c r="B309" s="199"/>
      <c r="C309" s="23">
        <v>633001</v>
      </c>
      <c r="D309" s="23">
        <v>41</v>
      </c>
      <c r="E309" s="18" t="s">
        <v>473</v>
      </c>
      <c r="F309" s="19">
        <v>0</v>
      </c>
      <c r="G309" s="19">
        <v>0</v>
      </c>
      <c r="H309" s="19">
        <v>816.12</v>
      </c>
      <c r="I309" s="15">
        <v>0</v>
      </c>
      <c r="J309" s="15">
        <v>0</v>
      </c>
      <c r="K309" s="15">
        <v>0</v>
      </c>
    </row>
    <row r="310" spans="2:11" x14ac:dyDescent="0.25">
      <c r="B310" s="199"/>
      <c r="C310" s="23">
        <v>633004</v>
      </c>
      <c r="D310" s="23">
        <v>41</v>
      </c>
      <c r="E310" s="18" t="s">
        <v>490</v>
      </c>
      <c r="F310" s="19">
        <v>0</v>
      </c>
      <c r="G310" s="19">
        <v>0</v>
      </c>
      <c r="H310" s="19">
        <v>6.99</v>
      </c>
      <c r="I310" s="15">
        <v>0</v>
      </c>
      <c r="J310" s="15">
        <v>0</v>
      </c>
      <c r="K310" s="15">
        <v>0</v>
      </c>
    </row>
    <row r="311" spans="2:11" x14ac:dyDescent="0.25">
      <c r="B311" s="199"/>
      <c r="C311" s="23">
        <v>633006</v>
      </c>
      <c r="D311" s="23">
        <v>41</v>
      </c>
      <c r="E311" s="18" t="s">
        <v>303</v>
      </c>
      <c r="F311" s="19">
        <v>37.24</v>
      </c>
      <c r="G311" s="19">
        <v>51.46</v>
      </c>
      <c r="H311" s="19">
        <v>184.24</v>
      </c>
      <c r="I311" s="15">
        <v>100</v>
      </c>
      <c r="J311" s="15">
        <v>150</v>
      </c>
      <c r="K311" s="15">
        <v>200</v>
      </c>
    </row>
    <row r="312" spans="2:11" x14ac:dyDescent="0.25">
      <c r="B312" s="199"/>
      <c r="C312" s="23">
        <v>633006</v>
      </c>
      <c r="D312" s="23">
        <v>41</v>
      </c>
      <c r="E312" s="18" t="s">
        <v>474</v>
      </c>
      <c r="F312" s="19">
        <v>0</v>
      </c>
      <c r="G312" s="19">
        <v>0</v>
      </c>
      <c r="H312" s="19">
        <v>27.36</v>
      </c>
      <c r="I312" s="15">
        <v>0</v>
      </c>
      <c r="J312" s="15">
        <v>0</v>
      </c>
      <c r="K312" s="15">
        <v>0</v>
      </c>
    </row>
    <row r="313" spans="2:11" x14ac:dyDescent="0.25">
      <c r="B313" s="199"/>
      <c r="C313" s="23">
        <v>633006</v>
      </c>
      <c r="D313" s="23">
        <v>41</v>
      </c>
      <c r="E313" s="18" t="s">
        <v>475</v>
      </c>
      <c r="F313" s="19">
        <v>0</v>
      </c>
      <c r="G313" s="19">
        <v>0</v>
      </c>
      <c r="H313" s="19">
        <v>242.06</v>
      </c>
      <c r="I313" s="15">
        <v>0</v>
      </c>
      <c r="J313" s="15">
        <v>0</v>
      </c>
      <c r="K313" s="15">
        <v>0</v>
      </c>
    </row>
    <row r="314" spans="2:11" x14ac:dyDescent="0.25">
      <c r="B314" s="199"/>
      <c r="C314" s="23">
        <v>633011</v>
      </c>
      <c r="D314" s="23">
        <v>41</v>
      </c>
      <c r="E314" s="18" t="s">
        <v>236</v>
      </c>
      <c r="F314" s="19">
        <v>20.48</v>
      </c>
      <c r="G314" s="19">
        <v>0</v>
      </c>
      <c r="H314" s="19">
        <v>0</v>
      </c>
      <c r="I314" s="15">
        <v>0</v>
      </c>
      <c r="J314" s="15">
        <v>0</v>
      </c>
      <c r="K314" s="15">
        <v>0</v>
      </c>
    </row>
    <row r="315" spans="2:11" x14ac:dyDescent="0.25">
      <c r="B315" s="199"/>
      <c r="C315" s="23">
        <v>633016</v>
      </c>
      <c r="D315" s="23">
        <v>41</v>
      </c>
      <c r="E315" s="18" t="s">
        <v>304</v>
      </c>
      <c r="F315" s="19">
        <v>224.77</v>
      </c>
      <c r="G315" s="19">
        <v>145.91999999999999</v>
      </c>
      <c r="H315" s="19">
        <v>91.1</v>
      </c>
      <c r="I315" s="15">
        <v>200</v>
      </c>
      <c r="J315" s="15">
        <v>220</v>
      </c>
      <c r="K315" s="15">
        <v>250</v>
      </c>
    </row>
    <row r="316" spans="2:11" x14ac:dyDescent="0.25">
      <c r="B316" s="199"/>
      <c r="C316" s="6">
        <v>634</v>
      </c>
      <c r="D316" s="6"/>
      <c r="E316" s="7" t="s">
        <v>157</v>
      </c>
      <c r="F316" s="9">
        <f t="shared" ref="F316:K316" si="47">SUM(F317)</f>
        <v>94.08</v>
      </c>
      <c r="G316" s="9">
        <f t="shared" si="47"/>
        <v>0</v>
      </c>
      <c r="H316" s="9">
        <f t="shared" si="47"/>
        <v>0</v>
      </c>
      <c r="I316" s="8">
        <f t="shared" si="47"/>
        <v>0</v>
      </c>
      <c r="J316" s="8">
        <f t="shared" si="47"/>
        <v>0</v>
      </c>
      <c r="K316" s="8">
        <f t="shared" si="47"/>
        <v>0</v>
      </c>
    </row>
    <row r="317" spans="2:11" x14ac:dyDescent="0.25">
      <c r="B317" s="199"/>
      <c r="C317" s="23">
        <v>634004</v>
      </c>
      <c r="D317" s="23">
        <v>41</v>
      </c>
      <c r="E317" s="18" t="s">
        <v>305</v>
      </c>
      <c r="F317" s="19">
        <v>94.08</v>
      </c>
      <c r="G317" s="19">
        <v>0</v>
      </c>
      <c r="H317" s="19">
        <v>0</v>
      </c>
      <c r="I317" s="15">
        <v>0</v>
      </c>
      <c r="J317" s="15">
        <v>0</v>
      </c>
      <c r="K317" s="15">
        <v>0</v>
      </c>
    </row>
    <row r="318" spans="2:11" x14ac:dyDescent="0.25">
      <c r="B318" s="199"/>
      <c r="C318" s="25">
        <v>635</v>
      </c>
      <c r="D318" s="25"/>
      <c r="E318" s="7" t="s">
        <v>209</v>
      </c>
      <c r="F318" s="9">
        <f t="shared" ref="F318:K318" si="48">SUM(F319)</f>
        <v>0</v>
      </c>
      <c r="G318" s="9">
        <f t="shared" si="48"/>
        <v>44.37</v>
      </c>
      <c r="H318" s="9">
        <f t="shared" si="48"/>
        <v>73.67</v>
      </c>
      <c r="I318" s="8">
        <f t="shared" si="48"/>
        <v>500</v>
      </c>
      <c r="J318" s="8">
        <f t="shared" si="48"/>
        <v>550</v>
      </c>
      <c r="K318" s="8">
        <f t="shared" si="48"/>
        <v>600</v>
      </c>
    </row>
    <row r="319" spans="2:11" x14ac:dyDescent="0.25">
      <c r="B319" s="199"/>
      <c r="C319" s="23">
        <v>635006</v>
      </c>
      <c r="D319" s="23">
        <v>41</v>
      </c>
      <c r="E319" s="18" t="s">
        <v>306</v>
      </c>
      <c r="F319" s="19">
        <v>0</v>
      </c>
      <c r="G319" s="19">
        <v>44.37</v>
      </c>
      <c r="H319" s="19">
        <v>73.67</v>
      </c>
      <c r="I319" s="15">
        <v>500</v>
      </c>
      <c r="J319" s="15">
        <v>550</v>
      </c>
      <c r="K319" s="15">
        <v>600</v>
      </c>
    </row>
    <row r="320" spans="2:11" x14ac:dyDescent="0.25">
      <c r="B320" s="199"/>
      <c r="C320" s="25">
        <v>637</v>
      </c>
      <c r="D320" s="25"/>
      <c r="E320" s="7" t="s">
        <v>165</v>
      </c>
      <c r="F320" s="9">
        <f t="shared" ref="F320:K320" si="49">SUM(F321:F323)</f>
        <v>770.7</v>
      </c>
      <c r="G320" s="9">
        <f t="shared" si="49"/>
        <v>1231.9100000000001</v>
      </c>
      <c r="H320" s="9">
        <f t="shared" si="49"/>
        <v>1395.73</v>
      </c>
      <c r="I320" s="8">
        <f t="shared" si="49"/>
        <v>1000</v>
      </c>
      <c r="J320" s="8">
        <f t="shared" si="49"/>
        <v>1000</v>
      </c>
      <c r="K320" s="8">
        <f t="shared" si="49"/>
        <v>1000</v>
      </c>
    </row>
    <row r="321" spans="2:11" x14ac:dyDescent="0.25">
      <c r="B321" s="199"/>
      <c r="C321" s="23">
        <v>637002</v>
      </c>
      <c r="D321" s="23">
        <v>41</v>
      </c>
      <c r="E321" s="18" t="s">
        <v>307</v>
      </c>
      <c r="F321" s="19">
        <v>770.7</v>
      </c>
      <c r="G321" s="19">
        <v>1164.71</v>
      </c>
      <c r="H321" s="19">
        <v>1284.58</v>
      </c>
      <c r="I321" s="15">
        <v>1000</v>
      </c>
      <c r="J321" s="15">
        <v>1000</v>
      </c>
      <c r="K321" s="15">
        <v>1000</v>
      </c>
    </row>
    <row r="322" spans="2:11" x14ac:dyDescent="0.25">
      <c r="B322" s="77"/>
      <c r="C322" s="23">
        <v>637004</v>
      </c>
      <c r="D322" s="23">
        <v>41</v>
      </c>
      <c r="E322" s="18" t="s">
        <v>476</v>
      </c>
      <c r="F322" s="19">
        <v>0</v>
      </c>
      <c r="G322" s="19">
        <v>0</v>
      </c>
      <c r="H322" s="19">
        <v>0.75</v>
      </c>
      <c r="I322" s="15">
        <v>0</v>
      </c>
      <c r="J322" s="15">
        <v>0</v>
      </c>
      <c r="K322" s="15">
        <v>0</v>
      </c>
    </row>
    <row r="323" spans="2:11" x14ac:dyDescent="0.25">
      <c r="B323" s="77"/>
      <c r="C323" s="23">
        <v>637027</v>
      </c>
      <c r="D323" s="23">
        <v>41</v>
      </c>
      <c r="E323" s="18" t="s">
        <v>308</v>
      </c>
      <c r="F323" s="19">
        <v>0</v>
      </c>
      <c r="G323" s="19">
        <v>67.2</v>
      </c>
      <c r="H323" s="19">
        <v>110.4</v>
      </c>
      <c r="I323" s="15">
        <v>0</v>
      </c>
      <c r="J323" s="15">
        <v>0</v>
      </c>
      <c r="K323" s="15">
        <v>0</v>
      </c>
    </row>
    <row r="324" spans="2:11" x14ac:dyDescent="0.25">
      <c r="B324" s="77"/>
      <c r="C324" s="25">
        <v>642</v>
      </c>
      <c r="D324" s="25"/>
      <c r="E324" s="7" t="s">
        <v>271</v>
      </c>
      <c r="F324" s="9">
        <f t="shared" ref="F324:K324" si="50">SUM(F325:F326)</f>
        <v>300</v>
      </c>
      <c r="G324" s="9">
        <f t="shared" si="50"/>
        <v>750</v>
      </c>
      <c r="H324" s="9">
        <f t="shared" si="50"/>
        <v>300</v>
      </c>
      <c r="I324" s="8">
        <f t="shared" si="50"/>
        <v>300</v>
      </c>
      <c r="J324" s="8">
        <f t="shared" si="50"/>
        <v>300</v>
      </c>
      <c r="K324" s="8">
        <f t="shared" si="50"/>
        <v>300</v>
      </c>
    </row>
    <row r="325" spans="2:11" x14ac:dyDescent="0.25">
      <c r="B325" s="77"/>
      <c r="C325" s="23">
        <v>642001</v>
      </c>
      <c r="D325" s="23">
        <v>41</v>
      </c>
      <c r="E325" s="18" t="s">
        <v>309</v>
      </c>
      <c r="F325" s="19">
        <v>0</v>
      </c>
      <c r="G325" s="19">
        <v>450</v>
      </c>
      <c r="H325" s="19">
        <v>0</v>
      </c>
      <c r="I325" s="15">
        <v>0</v>
      </c>
      <c r="J325" s="15">
        <v>0</v>
      </c>
      <c r="K325" s="15">
        <v>0</v>
      </c>
    </row>
    <row r="326" spans="2:11" x14ac:dyDescent="0.25">
      <c r="B326" s="77"/>
      <c r="C326" s="23">
        <v>642001</v>
      </c>
      <c r="D326" s="23">
        <v>41</v>
      </c>
      <c r="E326" s="18" t="s">
        <v>310</v>
      </c>
      <c r="F326" s="19">
        <v>300</v>
      </c>
      <c r="G326" s="19">
        <v>300</v>
      </c>
      <c r="H326" s="19">
        <v>300</v>
      </c>
      <c r="I326" s="15">
        <v>300</v>
      </c>
      <c r="J326" s="15">
        <v>300</v>
      </c>
      <c r="K326" s="15">
        <v>300</v>
      </c>
    </row>
    <row r="327" spans="2:11" x14ac:dyDescent="0.25">
      <c r="B327" s="78" t="s">
        <v>311</v>
      </c>
      <c r="C327" s="6"/>
      <c r="D327" s="6"/>
      <c r="E327" s="7" t="s">
        <v>312</v>
      </c>
      <c r="F327" s="9">
        <f t="shared" ref="F327:K328" si="51">SUM(F328)</f>
        <v>56.68</v>
      </c>
      <c r="G327" s="9">
        <f t="shared" si="51"/>
        <v>55.68</v>
      </c>
      <c r="H327" s="9">
        <f t="shared" si="51"/>
        <v>0</v>
      </c>
      <c r="I327" s="8">
        <f t="shared" si="51"/>
        <v>60</v>
      </c>
      <c r="J327" s="8">
        <f t="shared" si="51"/>
        <v>70</v>
      </c>
      <c r="K327" s="8">
        <f t="shared" si="51"/>
        <v>70</v>
      </c>
    </row>
    <row r="328" spans="2:11" x14ac:dyDescent="0.25">
      <c r="B328" s="79"/>
      <c r="C328" s="6">
        <v>637</v>
      </c>
      <c r="D328" s="6"/>
      <c r="E328" s="7" t="s">
        <v>165</v>
      </c>
      <c r="F328" s="9">
        <f t="shared" si="51"/>
        <v>56.68</v>
      </c>
      <c r="G328" s="9">
        <f t="shared" si="51"/>
        <v>55.68</v>
      </c>
      <c r="H328" s="9">
        <f t="shared" si="51"/>
        <v>0</v>
      </c>
      <c r="I328" s="8">
        <f t="shared" si="51"/>
        <v>60</v>
      </c>
      <c r="J328" s="8">
        <f t="shared" si="51"/>
        <v>70</v>
      </c>
      <c r="K328" s="8">
        <f t="shared" si="51"/>
        <v>70</v>
      </c>
    </row>
    <row r="329" spans="2:11" x14ac:dyDescent="0.25">
      <c r="B329" s="77"/>
      <c r="C329" s="23">
        <v>637035</v>
      </c>
      <c r="D329" s="23">
        <v>41</v>
      </c>
      <c r="E329" s="18" t="s">
        <v>313</v>
      </c>
      <c r="F329" s="19">
        <v>56.68</v>
      </c>
      <c r="G329" s="73">
        <v>55.68</v>
      </c>
      <c r="H329" s="73">
        <v>0</v>
      </c>
      <c r="I329" s="72">
        <v>60</v>
      </c>
      <c r="J329" s="72">
        <v>70</v>
      </c>
      <c r="K329" s="72">
        <v>70</v>
      </c>
    </row>
    <row r="330" spans="2:11" x14ac:dyDescent="0.25">
      <c r="B330" s="78" t="s">
        <v>314</v>
      </c>
      <c r="C330" s="6"/>
      <c r="D330" s="6"/>
      <c r="E330" s="7" t="s">
        <v>315</v>
      </c>
      <c r="F330" s="9">
        <f t="shared" ref="F330:K330" si="52">SUM(F331+F335+F339+F341)</f>
        <v>5704.93</v>
      </c>
      <c r="G330" s="9">
        <f t="shared" si="52"/>
        <v>3794.01</v>
      </c>
      <c r="H330" s="9">
        <f t="shared" si="52"/>
        <v>4740.49</v>
      </c>
      <c r="I330" s="8">
        <f t="shared" si="52"/>
        <v>4320</v>
      </c>
      <c r="J330" s="8">
        <f t="shared" si="52"/>
        <v>4600</v>
      </c>
      <c r="K330" s="8">
        <f t="shared" si="52"/>
        <v>4720</v>
      </c>
    </row>
    <row r="331" spans="2:11" x14ac:dyDescent="0.25">
      <c r="B331" s="71"/>
      <c r="C331" s="6">
        <v>632</v>
      </c>
      <c r="D331" s="6"/>
      <c r="E331" s="7" t="s">
        <v>316</v>
      </c>
      <c r="F331" s="9">
        <f t="shared" ref="F331:K331" si="53">SUM(F332:F333)</f>
        <v>158.47</v>
      </c>
      <c r="G331" s="9">
        <f t="shared" si="53"/>
        <v>125.3</v>
      </c>
      <c r="H331" s="9">
        <f>SUM(H332:H334)</f>
        <v>74.12</v>
      </c>
      <c r="I331" s="8">
        <f t="shared" si="53"/>
        <v>120</v>
      </c>
      <c r="J331" s="8">
        <f t="shared" si="53"/>
        <v>180</v>
      </c>
      <c r="K331" s="8">
        <f t="shared" si="53"/>
        <v>220</v>
      </c>
    </row>
    <row r="332" spans="2:11" x14ac:dyDescent="0.25">
      <c r="B332" s="77"/>
      <c r="C332" s="23">
        <v>632001</v>
      </c>
      <c r="D332" s="23">
        <v>41</v>
      </c>
      <c r="E332" s="18" t="s">
        <v>317</v>
      </c>
      <c r="F332" s="19">
        <v>147.75</v>
      </c>
      <c r="G332" s="73">
        <v>110</v>
      </c>
      <c r="H332" s="73">
        <v>71.31</v>
      </c>
      <c r="I332" s="72">
        <v>100</v>
      </c>
      <c r="J332" s="72">
        <v>150</v>
      </c>
      <c r="K332" s="72">
        <v>180</v>
      </c>
    </row>
    <row r="333" spans="2:11" x14ac:dyDescent="0.25">
      <c r="B333" s="77"/>
      <c r="C333" s="23">
        <v>632002</v>
      </c>
      <c r="D333" s="23">
        <v>41</v>
      </c>
      <c r="E333" s="18" t="s">
        <v>477</v>
      </c>
      <c r="F333" s="19">
        <v>10.72</v>
      </c>
      <c r="G333" s="19">
        <v>15.3</v>
      </c>
      <c r="H333" s="19">
        <v>0</v>
      </c>
      <c r="I333" s="15">
        <v>20</v>
      </c>
      <c r="J333" s="72">
        <v>30</v>
      </c>
      <c r="K333" s="72">
        <v>40</v>
      </c>
    </row>
    <row r="334" spans="2:11" x14ac:dyDescent="0.25">
      <c r="B334" s="77"/>
      <c r="C334" s="23">
        <v>632002</v>
      </c>
      <c r="D334" s="23">
        <v>41</v>
      </c>
      <c r="E334" s="18" t="s">
        <v>478</v>
      </c>
      <c r="F334" s="19">
        <v>0</v>
      </c>
      <c r="G334" s="19">
        <v>0</v>
      </c>
      <c r="H334" s="19">
        <v>2.81</v>
      </c>
      <c r="I334" s="15">
        <v>10</v>
      </c>
      <c r="J334" s="72">
        <v>10</v>
      </c>
      <c r="K334" s="72">
        <v>10</v>
      </c>
    </row>
    <row r="335" spans="2:11" x14ac:dyDescent="0.25">
      <c r="B335" s="77"/>
      <c r="C335" s="25">
        <v>635</v>
      </c>
      <c r="D335" s="25"/>
      <c r="E335" s="7" t="s">
        <v>209</v>
      </c>
      <c r="F335" s="9">
        <f t="shared" ref="F335:K335" si="54">SUM(F336:F338)</f>
        <v>1842.46</v>
      </c>
      <c r="G335" s="9">
        <f t="shared" si="54"/>
        <v>102.33</v>
      </c>
      <c r="H335" s="9">
        <f t="shared" si="54"/>
        <v>1166.3700000000001</v>
      </c>
      <c r="I335" s="8">
        <f t="shared" si="54"/>
        <v>600</v>
      </c>
      <c r="J335" s="76">
        <f t="shared" si="54"/>
        <v>500</v>
      </c>
      <c r="K335" s="76">
        <f t="shared" si="54"/>
        <v>550</v>
      </c>
    </row>
    <row r="336" spans="2:11" x14ac:dyDescent="0.25">
      <c r="B336" s="77"/>
      <c r="C336" s="23">
        <v>635004</v>
      </c>
      <c r="D336" s="23">
        <v>41</v>
      </c>
      <c r="E336" s="18" t="s">
        <v>318</v>
      </c>
      <c r="F336" s="19">
        <v>1842.46</v>
      </c>
      <c r="G336" s="19">
        <v>0</v>
      </c>
      <c r="H336" s="19">
        <v>0</v>
      </c>
      <c r="I336" s="15">
        <v>0</v>
      </c>
      <c r="J336" s="72">
        <v>0</v>
      </c>
      <c r="K336" s="72">
        <v>0</v>
      </c>
    </row>
    <row r="337" spans="2:11" x14ac:dyDescent="0.25">
      <c r="B337" s="77"/>
      <c r="C337" s="23">
        <v>635004</v>
      </c>
      <c r="D337" s="23">
        <v>41</v>
      </c>
      <c r="E337" s="18" t="s">
        <v>479</v>
      </c>
      <c r="F337" s="19">
        <v>0</v>
      </c>
      <c r="G337" s="19">
        <v>0</v>
      </c>
      <c r="H337" s="19">
        <v>919.2</v>
      </c>
      <c r="I337" s="15">
        <v>0</v>
      </c>
      <c r="J337" s="72">
        <v>0</v>
      </c>
      <c r="K337" s="72">
        <v>0</v>
      </c>
    </row>
    <row r="338" spans="2:11" x14ac:dyDescent="0.25">
      <c r="B338" s="77"/>
      <c r="C338" s="23">
        <v>635006</v>
      </c>
      <c r="D338" s="23">
        <v>41</v>
      </c>
      <c r="E338" s="18" t="s">
        <v>319</v>
      </c>
      <c r="F338" s="19">
        <v>0</v>
      </c>
      <c r="G338" s="19">
        <v>102.33</v>
      </c>
      <c r="H338" s="19">
        <v>247.17</v>
      </c>
      <c r="I338" s="15">
        <v>600</v>
      </c>
      <c r="J338" s="72">
        <v>500</v>
      </c>
      <c r="K338" s="72">
        <v>550</v>
      </c>
    </row>
    <row r="339" spans="2:11" x14ac:dyDescent="0.25">
      <c r="B339" s="77"/>
      <c r="C339" s="25">
        <v>637</v>
      </c>
      <c r="D339" s="25"/>
      <c r="E339" s="7" t="s">
        <v>165</v>
      </c>
      <c r="F339" s="9">
        <f t="shared" ref="F339:K339" si="55">SUM(F340)</f>
        <v>132.76</v>
      </c>
      <c r="G339" s="9">
        <f t="shared" si="55"/>
        <v>66.38</v>
      </c>
      <c r="H339" s="9">
        <f t="shared" si="55"/>
        <v>0</v>
      </c>
      <c r="I339" s="8">
        <f t="shared" si="55"/>
        <v>100</v>
      </c>
      <c r="J339" s="76">
        <f t="shared" si="55"/>
        <v>120</v>
      </c>
      <c r="K339" s="76">
        <f t="shared" si="55"/>
        <v>150</v>
      </c>
    </row>
    <row r="340" spans="2:11" x14ac:dyDescent="0.25">
      <c r="B340" s="77"/>
      <c r="C340" s="23">
        <v>637005</v>
      </c>
      <c r="D340" s="23">
        <v>41</v>
      </c>
      <c r="E340" s="18" t="s">
        <v>320</v>
      </c>
      <c r="F340" s="19">
        <v>132.76</v>
      </c>
      <c r="G340" s="19">
        <v>66.38</v>
      </c>
      <c r="H340" s="19">
        <v>0</v>
      </c>
      <c r="I340" s="15">
        <v>100</v>
      </c>
      <c r="J340" s="72">
        <v>120</v>
      </c>
      <c r="K340" s="72">
        <v>150</v>
      </c>
    </row>
    <row r="341" spans="2:11" x14ac:dyDescent="0.25">
      <c r="B341" s="77"/>
      <c r="C341" s="25">
        <v>642</v>
      </c>
      <c r="D341" s="25"/>
      <c r="E341" s="7" t="s">
        <v>271</v>
      </c>
      <c r="F341" s="9">
        <f t="shared" ref="F341:K341" si="56">SUM(F342:F343)</f>
        <v>3571.24</v>
      </c>
      <c r="G341" s="9">
        <f t="shared" si="56"/>
        <v>3500</v>
      </c>
      <c r="H341" s="9">
        <f t="shared" si="56"/>
        <v>3500</v>
      </c>
      <c r="I341" s="8">
        <f t="shared" si="56"/>
        <v>3500</v>
      </c>
      <c r="J341" s="76">
        <f t="shared" si="56"/>
        <v>3800</v>
      </c>
      <c r="K341" s="76">
        <f t="shared" si="56"/>
        <v>3800</v>
      </c>
    </row>
    <row r="342" spans="2:11" x14ac:dyDescent="0.25">
      <c r="B342" s="77"/>
      <c r="C342" s="23">
        <v>642001</v>
      </c>
      <c r="D342" s="23">
        <v>41</v>
      </c>
      <c r="E342" s="18" t="s">
        <v>321</v>
      </c>
      <c r="F342" s="19">
        <v>3500</v>
      </c>
      <c r="G342" s="19">
        <v>3500</v>
      </c>
      <c r="H342" s="19">
        <v>3500</v>
      </c>
      <c r="I342" s="15">
        <v>3500</v>
      </c>
      <c r="J342" s="72">
        <v>3500</v>
      </c>
      <c r="K342" s="72">
        <v>3500</v>
      </c>
    </row>
    <row r="343" spans="2:11" x14ac:dyDescent="0.25">
      <c r="B343" s="77"/>
      <c r="C343" s="23">
        <v>642001</v>
      </c>
      <c r="D343" s="23">
        <v>41</v>
      </c>
      <c r="E343" s="18" t="s">
        <v>322</v>
      </c>
      <c r="F343" s="19">
        <v>71.239999999999995</v>
      </c>
      <c r="G343" s="19">
        <v>0</v>
      </c>
      <c r="H343" s="19">
        <v>0</v>
      </c>
      <c r="I343" s="20"/>
      <c r="J343" s="72">
        <v>300</v>
      </c>
      <c r="K343" s="72">
        <v>300</v>
      </c>
    </row>
    <row r="344" spans="2:11" x14ac:dyDescent="0.25">
      <c r="B344" s="80" t="s">
        <v>323</v>
      </c>
      <c r="C344" s="7"/>
      <c r="D344" s="7"/>
      <c r="E344" s="7" t="s">
        <v>324</v>
      </c>
      <c r="F344" s="9">
        <f>SUM(F345)</f>
        <v>11.04</v>
      </c>
      <c r="G344" s="9">
        <f>SUM(G345)</f>
        <v>0</v>
      </c>
      <c r="H344" s="9">
        <f>SUM(H345+H347)</f>
        <v>125.68</v>
      </c>
      <c r="I344" s="8">
        <f>SUM(I345)</f>
        <v>100</v>
      </c>
      <c r="J344" s="8">
        <f>SUM(J345)</f>
        <v>100</v>
      </c>
      <c r="K344" s="8">
        <f>SUM(K345)</f>
        <v>100</v>
      </c>
    </row>
    <row r="345" spans="2:11" x14ac:dyDescent="0.25">
      <c r="B345" s="77"/>
      <c r="C345" s="25">
        <v>633</v>
      </c>
      <c r="D345" s="25"/>
      <c r="E345" s="7" t="s">
        <v>136</v>
      </c>
      <c r="F345" s="9">
        <f t="shared" ref="F345:K345" si="57">SUM(F346)</f>
        <v>11.04</v>
      </c>
      <c r="G345" s="9">
        <f t="shared" si="57"/>
        <v>0</v>
      </c>
      <c r="H345" s="9">
        <f t="shared" si="57"/>
        <v>85.68</v>
      </c>
      <c r="I345" s="8">
        <f t="shared" si="57"/>
        <v>100</v>
      </c>
      <c r="J345" s="8">
        <f t="shared" si="57"/>
        <v>100</v>
      </c>
      <c r="K345" s="8">
        <f t="shared" si="57"/>
        <v>100</v>
      </c>
    </row>
    <row r="346" spans="2:11" x14ac:dyDescent="0.25">
      <c r="B346" s="77"/>
      <c r="C346" s="23">
        <v>633006</v>
      </c>
      <c r="D346" s="23">
        <v>41</v>
      </c>
      <c r="E346" s="18" t="s">
        <v>204</v>
      </c>
      <c r="F346" s="19">
        <v>11.04</v>
      </c>
      <c r="G346" s="19">
        <v>0</v>
      </c>
      <c r="H346" s="19">
        <v>85.68</v>
      </c>
      <c r="I346" s="15">
        <v>100</v>
      </c>
      <c r="J346" s="15">
        <v>100</v>
      </c>
      <c r="K346" s="15">
        <v>100</v>
      </c>
    </row>
    <row r="347" spans="2:11" x14ac:dyDescent="0.25">
      <c r="B347" s="77"/>
      <c r="C347" s="111">
        <v>637</v>
      </c>
      <c r="D347" s="111"/>
      <c r="E347" s="7" t="s">
        <v>165</v>
      </c>
      <c r="F347" s="9">
        <f t="shared" ref="F347:K347" si="58">SUM(F348)</f>
        <v>0</v>
      </c>
      <c r="G347" s="9">
        <f t="shared" si="58"/>
        <v>0</v>
      </c>
      <c r="H347" s="9">
        <f t="shared" si="58"/>
        <v>40</v>
      </c>
      <c r="I347" s="8">
        <f t="shared" si="58"/>
        <v>0</v>
      </c>
      <c r="J347" s="8">
        <f t="shared" si="58"/>
        <v>0</v>
      </c>
      <c r="K347" s="8">
        <f t="shared" si="58"/>
        <v>0</v>
      </c>
    </row>
    <row r="348" spans="2:11" x14ac:dyDescent="0.25">
      <c r="B348" s="77"/>
      <c r="C348" s="23">
        <v>637004</v>
      </c>
      <c r="D348" s="23">
        <v>41</v>
      </c>
      <c r="E348" s="18" t="s">
        <v>480</v>
      </c>
      <c r="F348" s="19">
        <v>0</v>
      </c>
      <c r="G348" s="19">
        <v>0</v>
      </c>
      <c r="H348" s="19">
        <v>40</v>
      </c>
      <c r="I348" s="15">
        <v>0</v>
      </c>
      <c r="J348" s="15">
        <v>0</v>
      </c>
      <c r="K348" s="15">
        <v>0</v>
      </c>
    </row>
    <row r="349" spans="2:11" x14ac:dyDescent="0.25">
      <c r="B349" s="78" t="s">
        <v>325</v>
      </c>
      <c r="C349" s="6"/>
      <c r="D349" s="6"/>
      <c r="E349" s="7" t="s">
        <v>326</v>
      </c>
      <c r="F349" s="9">
        <f>SUM(F350+F354+F363+F365)</f>
        <v>2654.0200000000004</v>
      </c>
      <c r="G349" s="9">
        <f>SUM(G350+G354+G361+G365+G363)</f>
        <v>3069.48</v>
      </c>
      <c r="H349" s="9">
        <f>SUM(H350+H352+H354+H363+H365)</f>
        <v>2038.1100000000001</v>
      </c>
      <c r="I349" s="8">
        <f>SUM(I350+I354+I363+I365)</f>
        <v>1920</v>
      </c>
      <c r="J349" s="8">
        <f>SUM(J350+J354+J363+J365)</f>
        <v>2125</v>
      </c>
      <c r="K349" s="8">
        <f>SUM(K350+K354+K363+K365)</f>
        <v>2230</v>
      </c>
    </row>
    <row r="350" spans="2:11" x14ac:dyDescent="0.25">
      <c r="B350" s="79"/>
      <c r="C350" s="6">
        <v>610</v>
      </c>
      <c r="D350" s="6"/>
      <c r="E350" s="7" t="s">
        <v>104</v>
      </c>
      <c r="F350" s="9">
        <f t="shared" ref="F350:K350" si="59">SUM(F351)</f>
        <v>500</v>
      </c>
      <c r="G350" s="9">
        <f t="shared" si="59"/>
        <v>0</v>
      </c>
      <c r="H350" s="9">
        <f t="shared" si="59"/>
        <v>0</v>
      </c>
      <c r="I350" s="8">
        <f t="shared" si="59"/>
        <v>0</v>
      </c>
      <c r="J350" s="8">
        <f t="shared" si="59"/>
        <v>0</v>
      </c>
      <c r="K350" s="8">
        <f t="shared" si="59"/>
        <v>0</v>
      </c>
    </row>
    <row r="351" spans="2:11" x14ac:dyDescent="0.25">
      <c r="B351" s="79"/>
      <c r="C351" s="12">
        <v>614000</v>
      </c>
      <c r="D351" s="12">
        <v>41</v>
      </c>
      <c r="E351" s="18" t="s">
        <v>327</v>
      </c>
      <c r="F351" s="19">
        <v>500</v>
      </c>
      <c r="G351" s="19">
        <v>0</v>
      </c>
      <c r="H351" s="19">
        <v>0</v>
      </c>
      <c r="I351" s="15">
        <v>0</v>
      </c>
      <c r="J351" s="15">
        <v>0</v>
      </c>
      <c r="K351" s="15">
        <v>0</v>
      </c>
    </row>
    <row r="352" spans="2:11" x14ac:dyDescent="0.25">
      <c r="B352" s="79"/>
      <c r="C352" s="6">
        <v>632</v>
      </c>
      <c r="D352" s="6"/>
      <c r="E352" s="7" t="s">
        <v>316</v>
      </c>
      <c r="F352" s="9">
        <f t="shared" ref="F352:K352" si="60">SUM(F353)</f>
        <v>0</v>
      </c>
      <c r="G352" s="9">
        <f t="shared" si="60"/>
        <v>0</v>
      </c>
      <c r="H352" s="9">
        <f t="shared" si="60"/>
        <v>0.7</v>
      </c>
      <c r="I352" s="8">
        <f t="shared" si="60"/>
        <v>0</v>
      </c>
      <c r="J352" s="8">
        <f t="shared" si="60"/>
        <v>0</v>
      </c>
      <c r="K352" s="8">
        <f t="shared" si="60"/>
        <v>0</v>
      </c>
    </row>
    <row r="353" spans="2:11" x14ac:dyDescent="0.25">
      <c r="B353" s="79"/>
      <c r="C353" s="12">
        <v>632003</v>
      </c>
      <c r="D353" s="12">
        <v>41</v>
      </c>
      <c r="E353" s="18" t="s">
        <v>481</v>
      </c>
      <c r="F353" s="19">
        <v>0</v>
      </c>
      <c r="G353" s="19">
        <v>0</v>
      </c>
      <c r="H353" s="19">
        <v>0.7</v>
      </c>
      <c r="I353" s="15">
        <v>0</v>
      </c>
      <c r="J353" s="15">
        <v>0</v>
      </c>
      <c r="K353" s="15">
        <v>0</v>
      </c>
    </row>
    <row r="354" spans="2:11" x14ac:dyDescent="0.25">
      <c r="B354" s="79"/>
      <c r="C354" s="25">
        <v>633</v>
      </c>
      <c r="D354" s="25"/>
      <c r="E354" s="7" t="s">
        <v>136</v>
      </c>
      <c r="F354" s="9">
        <f t="shared" ref="F354:K354" si="61">SUM(F355:F360)</f>
        <v>133.08000000000001</v>
      </c>
      <c r="G354" s="9">
        <f t="shared" si="61"/>
        <v>615.15</v>
      </c>
      <c r="H354" s="9">
        <f t="shared" si="61"/>
        <v>832.11</v>
      </c>
      <c r="I354" s="8">
        <f t="shared" si="61"/>
        <v>520</v>
      </c>
      <c r="J354" s="8">
        <f t="shared" si="61"/>
        <v>575</v>
      </c>
      <c r="K354" s="8">
        <f t="shared" si="61"/>
        <v>630</v>
      </c>
    </row>
    <row r="355" spans="2:11" x14ac:dyDescent="0.25">
      <c r="B355" s="79"/>
      <c r="C355" s="12">
        <v>633006</v>
      </c>
      <c r="D355" s="12">
        <v>41</v>
      </c>
      <c r="E355" s="18" t="s">
        <v>328</v>
      </c>
      <c r="F355" s="19">
        <v>114.29</v>
      </c>
      <c r="G355" s="19">
        <v>303.42</v>
      </c>
      <c r="H355" s="19">
        <v>200</v>
      </c>
      <c r="I355" s="15">
        <v>500</v>
      </c>
      <c r="J355" s="15">
        <v>550</v>
      </c>
      <c r="K355" s="15">
        <v>600</v>
      </c>
    </row>
    <row r="356" spans="2:11" x14ac:dyDescent="0.25">
      <c r="B356" s="79"/>
      <c r="C356" s="12">
        <v>633006</v>
      </c>
      <c r="D356" s="12">
        <v>41</v>
      </c>
      <c r="E356" s="18" t="s">
        <v>401</v>
      </c>
      <c r="F356" s="19">
        <v>0</v>
      </c>
      <c r="G356" s="19">
        <v>193.98</v>
      </c>
      <c r="H356" s="19">
        <v>0</v>
      </c>
      <c r="I356" s="15">
        <v>0</v>
      </c>
      <c r="J356" s="15">
        <v>0</v>
      </c>
      <c r="K356" s="15">
        <v>0</v>
      </c>
    </row>
    <row r="357" spans="2:11" x14ac:dyDescent="0.25">
      <c r="B357" s="79"/>
      <c r="C357" s="12">
        <v>633006</v>
      </c>
      <c r="D357" s="12">
        <v>41</v>
      </c>
      <c r="E357" s="18" t="s">
        <v>329</v>
      </c>
      <c r="F357" s="19">
        <v>0</v>
      </c>
      <c r="G357" s="19">
        <v>98.04</v>
      </c>
      <c r="H357" s="19">
        <v>0</v>
      </c>
      <c r="I357" s="15">
        <v>0</v>
      </c>
      <c r="J357" s="15">
        <v>0</v>
      </c>
      <c r="K357" s="15">
        <v>0</v>
      </c>
    </row>
    <row r="358" spans="2:11" x14ac:dyDescent="0.25">
      <c r="B358" s="79"/>
      <c r="C358" s="12">
        <v>633006</v>
      </c>
      <c r="D358" s="12">
        <v>41</v>
      </c>
      <c r="E358" s="18" t="s">
        <v>482</v>
      </c>
      <c r="F358" s="19">
        <v>0</v>
      </c>
      <c r="G358" s="19">
        <v>0</v>
      </c>
      <c r="H358" s="19">
        <v>258.99</v>
      </c>
      <c r="I358" s="15">
        <v>0</v>
      </c>
      <c r="J358" s="15">
        <v>0</v>
      </c>
      <c r="K358" s="15">
        <v>0</v>
      </c>
    </row>
    <row r="359" spans="2:11" x14ac:dyDescent="0.25">
      <c r="B359" s="79"/>
      <c r="C359" s="12">
        <v>633006</v>
      </c>
      <c r="D359" s="12">
        <v>41</v>
      </c>
      <c r="E359" s="18" t="s">
        <v>483</v>
      </c>
      <c r="F359" s="19">
        <v>0</v>
      </c>
      <c r="G359" s="19">
        <v>0</v>
      </c>
      <c r="H359" s="19">
        <v>373.12</v>
      </c>
      <c r="I359" s="15">
        <v>0</v>
      </c>
      <c r="J359" s="15">
        <v>0</v>
      </c>
      <c r="K359" s="15">
        <v>0</v>
      </c>
    </row>
    <row r="360" spans="2:11" x14ac:dyDescent="0.25">
      <c r="B360" s="79"/>
      <c r="C360" s="12">
        <v>633016</v>
      </c>
      <c r="D360" s="12">
        <v>41</v>
      </c>
      <c r="E360" s="18" t="s">
        <v>155</v>
      </c>
      <c r="F360" s="19">
        <v>18.79</v>
      </c>
      <c r="G360" s="19">
        <v>19.71</v>
      </c>
      <c r="H360" s="19">
        <v>0</v>
      </c>
      <c r="I360" s="15">
        <v>20</v>
      </c>
      <c r="J360" s="15">
        <v>25</v>
      </c>
      <c r="K360" s="15">
        <v>30</v>
      </c>
    </row>
    <row r="361" spans="2:11" x14ac:dyDescent="0.25">
      <c r="B361" s="79"/>
      <c r="C361" s="6">
        <v>634</v>
      </c>
      <c r="D361" s="12"/>
      <c r="E361" s="7" t="s">
        <v>157</v>
      </c>
      <c r="F361" s="9">
        <v>0</v>
      </c>
      <c r="G361" s="9">
        <f>SUM(G362)</f>
        <v>71.040000000000006</v>
      </c>
      <c r="H361" s="9">
        <v>0</v>
      </c>
      <c r="I361" s="8">
        <v>0</v>
      </c>
      <c r="J361" s="8">
        <v>0</v>
      </c>
      <c r="K361" s="8">
        <v>0</v>
      </c>
    </row>
    <row r="362" spans="2:11" x14ac:dyDescent="0.25">
      <c r="B362" s="79"/>
      <c r="C362" s="12">
        <v>634004</v>
      </c>
      <c r="D362" s="12">
        <v>41</v>
      </c>
      <c r="E362" s="18" t="s">
        <v>402</v>
      </c>
      <c r="F362" s="19">
        <v>0</v>
      </c>
      <c r="G362" s="19">
        <v>71.040000000000006</v>
      </c>
      <c r="H362" s="19">
        <v>0</v>
      </c>
      <c r="I362" s="15">
        <v>0</v>
      </c>
      <c r="J362" s="15">
        <v>0</v>
      </c>
      <c r="K362" s="15">
        <v>0</v>
      </c>
    </row>
    <row r="363" spans="2:11" x14ac:dyDescent="0.25">
      <c r="B363" s="79"/>
      <c r="C363" s="25">
        <v>635</v>
      </c>
      <c r="D363" s="25"/>
      <c r="E363" s="7" t="s">
        <v>209</v>
      </c>
      <c r="F363" s="9">
        <f t="shared" ref="F363:K363" si="62">SUM(F364)</f>
        <v>1327.43</v>
      </c>
      <c r="G363" s="9">
        <f t="shared" si="62"/>
        <v>97.19</v>
      </c>
      <c r="H363" s="9">
        <f t="shared" si="62"/>
        <v>0</v>
      </c>
      <c r="I363" s="8">
        <f t="shared" si="62"/>
        <v>500</v>
      </c>
      <c r="J363" s="76">
        <f t="shared" si="62"/>
        <v>600</v>
      </c>
      <c r="K363" s="76">
        <f t="shared" si="62"/>
        <v>600</v>
      </c>
    </row>
    <row r="364" spans="2:11" x14ac:dyDescent="0.25">
      <c r="B364" s="79"/>
      <c r="C364" s="23">
        <v>635006</v>
      </c>
      <c r="D364" s="23">
        <v>41</v>
      </c>
      <c r="E364" s="18" t="s">
        <v>330</v>
      </c>
      <c r="F364" s="19">
        <v>1327.43</v>
      </c>
      <c r="G364" s="19">
        <v>97.19</v>
      </c>
      <c r="H364" s="19">
        <v>0</v>
      </c>
      <c r="I364" s="15">
        <v>500</v>
      </c>
      <c r="J364" s="72">
        <v>600</v>
      </c>
      <c r="K364" s="72">
        <v>600</v>
      </c>
    </row>
    <row r="365" spans="2:11" x14ac:dyDescent="0.25">
      <c r="B365" s="79"/>
      <c r="C365" s="6">
        <v>637</v>
      </c>
      <c r="D365" s="6"/>
      <c r="E365" s="7" t="s">
        <v>186</v>
      </c>
      <c r="F365" s="9">
        <f t="shared" ref="F365:K365" si="63">SUM(F366:F371)</f>
        <v>693.51</v>
      </c>
      <c r="G365" s="9">
        <f t="shared" si="63"/>
        <v>2286.1</v>
      </c>
      <c r="H365" s="9">
        <f t="shared" si="63"/>
        <v>1205.3000000000002</v>
      </c>
      <c r="I365" s="8">
        <f t="shared" si="63"/>
        <v>900</v>
      </c>
      <c r="J365" s="8">
        <f t="shared" si="63"/>
        <v>950</v>
      </c>
      <c r="K365" s="8">
        <f t="shared" si="63"/>
        <v>1000</v>
      </c>
    </row>
    <row r="366" spans="2:11" x14ac:dyDescent="0.25">
      <c r="B366" s="79"/>
      <c r="C366" s="12">
        <v>637003</v>
      </c>
      <c r="D366" s="12">
        <v>41</v>
      </c>
      <c r="E366" s="18" t="s">
        <v>331</v>
      </c>
      <c r="F366" s="19">
        <v>212.16</v>
      </c>
      <c r="G366" s="19">
        <v>0</v>
      </c>
      <c r="H366" s="19">
        <v>0</v>
      </c>
      <c r="I366" s="15">
        <v>0</v>
      </c>
      <c r="J366" s="15">
        <v>0</v>
      </c>
      <c r="K366" s="15">
        <v>0</v>
      </c>
    </row>
    <row r="367" spans="2:11" x14ac:dyDescent="0.25">
      <c r="B367" s="79"/>
      <c r="C367" s="12">
        <v>637004</v>
      </c>
      <c r="D367" s="12">
        <v>41</v>
      </c>
      <c r="E367" s="18" t="s">
        <v>332</v>
      </c>
      <c r="F367" s="19">
        <v>0</v>
      </c>
      <c r="G367" s="19">
        <v>423</v>
      </c>
      <c r="H367" s="19">
        <v>0</v>
      </c>
      <c r="I367" s="15">
        <v>100</v>
      </c>
      <c r="J367" s="15">
        <v>150</v>
      </c>
      <c r="K367" s="15">
        <v>200</v>
      </c>
    </row>
    <row r="368" spans="2:11" x14ac:dyDescent="0.25">
      <c r="B368" s="79"/>
      <c r="C368" s="12">
        <v>637004</v>
      </c>
      <c r="D368" s="12">
        <v>41</v>
      </c>
      <c r="E368" s="18" t="s">
        <v>484</v>
      </c>
      <c r="F368" s="19">
        <v>0</v>
      </c>
      <c r="G368" s="19">
        <v>0</v>
      </c>
      <c r="H368" s="19">
        <v>558</v>
      </c>
      <c r="I368" s="15">
        <v>0</v>
      </c>
      <c r="J368" s="15">
        <v>0</v>
      </c>
      <c r="K368" s="15">
        <v>0</v>
      </c>
    </row>
    <row r="369" spans="2:11" x14ac:dyDescent="0.25">
      <c r="B369" s="79"/>
      <c r="C369" s="12">
        <v>637005</v>
      </c>
      <c r="D369" s="12">
        <v>41</v>
      </c>
      <c r="E369" s="18" t="s">
        <v>403</v>
      </c>
      <c r="F369" s="19">
        <v>0</v>
      </c>
      <c r="G369" s="19">
        <v>1000</v>
      </c>
      <c r="H369" s="19">
        <v>0</v>
      </c>
      <c r="I369" s="15">
        <v>0</v>
      </c>
      <c r="J369" s="15">
        <v>0</v>
      </c>
      <c r="K369" s="15">
        <v>0</v>
      </c>
    </row>
    <row r="370" spans="2:11" x14ac:dyDescent="0.25">
      <c r="B370" s="77"/>
      <c r="C370" s="23">
        <v>637015</v>
      </c>
      <c r="D370" s="23">
        <v>41</v>
      </c>
      <c r="E370" s="18" t="s">
        <v>333</v>
      </c>
      <c r="F370" s="19">
        <v>248.95</v>
      </c>
      <c r="G370" s="19">
        <v>497.9</v>
      </c>
      <c r="H370" s="19">
        <v>497.9</v>
      </c>
      <c r="I370" s="20">
        <v>500</v>
      </c>
      <c r="J370" s="72">
        <v>500</v>
      </c>
      <c r="K370" s="72">
        <v>500</v>
      </c>
    </row>
    <row r="371" spans="2:11" x14ac:dyDescent="0.25">
      <c r="B371" s="77"/>
      <c r="C371" s="23">
        <v>642026</v>
      </c>
      <c r="D371" s="23">
        <v>111</v>
      </c>
      <c r="E371" s="18" t="s">
        <v>334</v>
      </c>
      <c r="F371" s="19">
        <v>232.4</v>
      </c>
      <c r="G371" s="19">
        <v>365.2</v>
      </c>
      <c r="H371" s="19">
        <v>149.4</v>
      </c>
      <c r="I371" s="15">
        <v>300</v>
      </c>
      <c r="J371" s="72">
        <v>300</v>
      </c>
      <c r="K371" s="72">
        <v>300</v>
      </c>
    </row>
    <row r="372" spans="2:11" x14ac:dyDescent="0.25">
      <c r="B372" s="33" t="s">
        <v>335</v>
      </c>
      <c r="C372" s="23"/>
      <c r="D372" s="23"/>
      <c r="E372" s="7" t="s">
        <v>336</v>
      </c>
      <c r="F372" s="9">
        <f t="shared" ref="F372:K372" si="64">SUM(F373)</f>
        <v>1402.93</v>
      </c>
      <c r="G372" s="9">
        <f t="shared" si="64"/>
        <v>1936.98</v>
      </c>
      <c r="H372" s="9">
        <f t="shared" si="64"/>
        <v>1096.8499999999999</v>
      </c>
      <c r="I372" s="8">
        <f t="shared" si="64"/>
        <v>1950</v>
      </c>
      <c r="J372" s="76">
        <f t="shared" si="64"/>
        <v>1950</v>
      </c>
      <c r="K372" s="76">
        <f t="shared" si="64"/>
        <v>1900</v>
      </c>
    </row>
    <row r="373" spans="2:11" x14ac:dyDescent="0.25">
      <c r="B373" s="77"/>
      <c r="C373" s="23">
        <v>642026</v>
      </c>
      <c r="D373" s="23">
        <v>111</v>
      </c>
      <c r="E373" s="18" t="s">
        <v>337</v>
      </c>
      <c r="F373" s="19">
        <v>1402.93</v>
      </c>
      <c r="G373" s="19">
        <v>1936.98</v>
      </c>
      <c r="H373" s="19">
        <v>1096.8499999999999</v>
      </c>
      <c r="I373" s="15">
        <v>1950</v>
      </c>
      <c r="J373" s="72">
        <v>1950</v>
      </c>
      <c r="K373" s="72">
        <v>1900</v>
      </c>
    </row>
    <row r="374" spans="2:11" x14ac:dyDescent="0.25">
      <c r="B374" s="80" t="s">
        <v>338</v>
      </c>
      <c r="C374" s="25"/>
      <c r="D374" s="25"/>
      <c r="E374" s="7" t="s">
        <v>339</v>
      </c>
      <c r="F374" s="9">
        <f>SUM(F375)</f>
        <v>137.47999999999999</v>
      </c>
      <c r="G374" s="9">
        <f>SUM(G375:G376)</f>
        <v>29.25</v>
      </c>
      <c r="H374" s="9">
        <f>SUM(H375+H377)</f>
        <v>16.25</v>
      </c>
      <c r="I374" s="8">
        <f>SUM(I375:I376)</f>
        <v>35</v>
      </c>
      <c r="J374" s="76">
        <f>SUM(J375:J376)</f>
        <v>35</v>
      </c>
      <c r="K374" s="76">
        <f>SUM(K375:K376)</f>
        <v>40</v>
      </c>
    </row>
    <row r="375" spans="2:11" x14ac:dyDescent="0.25">
      <c r="B375" s="77"/>
      <c r="C375" s="23">
        <v>642014</v>
      </c>
      <c r="D375" s="23">
        <v>111</v>
      </c>
      <c r="E375" s="18" t="s">
        <v>340</v>
      </c>
      <c r="F375" s="19">
        <v>137.47999999999999</v>
      </c>
      <c r="G375" s="19">
        <v>0</v>
      </c>
      <c r="H375" s="19">
        <v>0</v>
      </c>
      <c r="I375" s="15">
        <v>0</v>
      </c>
      <c r="J375" s="72">
        <v>0</v>
      </c>
      <c r="K375" s="72">
        <v>0</v>
      </c>
    </row>
    <row r="376" spans="2:11" x14ac:dyDescent="0.25">
      <c r="B376" s="77"/>
      <c r="C376" s="23">
        <v>637015</v>
      </c>
      <c r="D376" s="23">
        <v>41</v>
      </c>
      <c r="E376" s="18" t="s">
        <v>341</v>
      </c>
      <c r="F376" s="19">
        <v>0</v>
      </c>
      <c r="G376" s="19">
        <v>29.25</v>
      </c>
      <c r="H376" s="19">
        <v>0</v>
      </c>
      <c r="I376" s="15">
        <v>35</v>
      </c>
      <c r="J376" s="72">
        <v>35</v>
      </c>
      <c r="K376" s="72">
        <v>40</v>
      </c>
    </row>
    <row r="377" spans="2:11" x14ac:dyDescent="0.25">
      <c r="B377" s="77"/>
      <c r="C377" s="23">
        <v>637015</v>
      </c>
      <c r="D377" s="23">
        <v>111</v>
      </c>
      <c r="E377" s="18" t="s">
        <v>341</v>
      </c>
      <c r="F377" s="19">
        <v>0</v>
      </c>
      <c r="G377" s="19">
        <v>0</v>
      </c>
      <c r="H377" s="19">
        <v>16.25</v>
      </c>
      <c r="I377" s="15">
        <v>0</v>
      </c>
      <c r="J377" s="72">
        <v>0</v>
      </c>
      <c r="K377" s="72">
        <v>0</v>
      </c>
    </row>
    <row r="378" spans="2:11" x14ac:dyDescent="0.25">
      <c r="B378" s="77"/>
      <c r="C378" s="18"/>
      <c r="D378" s="18"/>
      <c r="E378" s="18"/>
      <c r="F378" s="19"/>
      <c r="G378" s="19"/>
      <c r="H378" s="19"/>
      <c r="I378" s="15"/>
      <c r="J378" s="15"/>
      <c r="K378" s="15"/>
    </row>
    <row r="379" spans="2:11" x14ac:dyDescent="0.25">
      <c r="B379" s="175" t="s">
        <v>342</v>
      </c>
      <c r="C379" s="175"/>
      <c r="D379" s="175"/>
      <c r="E379" s="175"/>
      <c r="F379" s="95">
        <f>SUM(F374+F372+F349+F344+F330+F327+F303+F278+F272+F263+F260+F151+F142+F133+F128+F104+F101+F8)</f>
        <v>117895.20999999999</v>
      </c>
      <c r="G379" s="75">
        <f>SUM(G374+G372+G349+G344+G330+G327+G303+G278+G272+G263+G260+G151+G142+G133+G128+G104+G101+G8)</f>
        <v>116327.14</v>
      </c>
      <c r="H379" s="75">
        <f>SUM(H374+H372+H349+H344+H330+H327+H303+H278+H272+H263+H260+H151+H148+H142+H133+H128+H104+H101+H8)</f>
        <v>98861.739999999991</v>
      </c>
      <c r="I379" s="76">
        <f>SUM(I374+I372+I349+I344+I330+I327+I303+I278+I272+I263+I260+I151+I142+I133+I128+I104+I101+I8)</f>
        <v>118400.1</v>
      </c>
      <c r="J379" s="76">
        <f>SUM(J374+J372+J349+J344+J330+J327+J303+J278+J272+J263+J260+J151+J142+J133+J128+J104+J101+J8)</f>
        <v>114515</v>
      </c>
      <c r="K379" s="76">
        <f>SUM(K374+K372+K349+K344+K330+K327+K303+K278+K272+K263+K260+K151+K142+K133+K128+K104+K101+K8)</f>
        <v>122447.0592</v>
      </c>
    </row>
    <row r="380" spans="2:11" x14ac:dyDescent="0.25">
      <c r="B380" s="74"/>
      <c r="C380" s="25"/>
      <c r="D380" s="25"/>
      <c r="E380" s="25"/>
      <c r="F380" s="95"/>
      <c r="G380" s="75"/>
      <c r="H380" s="75"/>
      <c r="I380" s="76"/>
      <c r="J380" s="76"/>
      <c r="K380" s="76"/>
    </row>
    <row r="381" spans="2:11" x14ac:dyDescent="0.25">
      <c r="B381" s="77"/>
      <c r="C381" s="18"/>
      <c r="D381" s="18"/>
      <c r="E381" s="7" t="s">
        <v>343</v>
      </c>
      <c r="F381" s="9">
        <v>59000</v>
      </c>
      <c r="G381" s="9">
        <v>69400</v>
      </c>
      <c r="H381" s="9">
        <v>47896</v>
      </c>
      <c r="I381" s="212">
        <v>71844</v>
      </c>
      <c r="J381" s="8">
        <v>70000</v>
      </c>
      <c r="K381" s="8">
        <v>70000</v>
      </c>
    </row>
    <row r="382" spans="2:11" x14ac:dyDescent="0.25">
      <c r="B382" s="77"/>
      <c r="C382" s="18"/>
      <c r="D382" s="18"/>
      <c r="E382" s="7" t="s">
        <v>344</v>
      </c>
      <c r="F382" s="9">
        <v>0</v>
      </c>
      <c r="G382" s="9">
        <v>0</v>
      </c>
      <c r="H382" s="9">
        <v>0</v>
      </c>
      <c r="I382" s="8">
        <v>0</v>
      </c>
      <c r="J382" s="8">
        <v>0</v>
      </c>
      <c r="K382" s="8">
        <v>0</v>
      </c>
    </row>
    <row r="383" spans="2:11" x14ac:dyDescent="0.25">
      <c r="B383" s="77"/>
      <c r="C383" s="18"/>
      <c r="D383" s="18"/>
      <c r="E383" s="7" t="s">
        <v>345</v>
      </c>
      <c r="F383" s="9">
        <v>0</v>
      </c>
      <c r="G383" s="9">
        <v>0</v>
      </c>
      <c r="H383" s="9">
        <v>0</v>
      </c>
      <c r="I383" s="8">
        <v>0</v>
      </c>
      <c r="J383" s="8">
        <v>0</v>
      </c>
      <c r="K383" s="8">
        <v>0</v>
      </c>
    </row>
    <row r="384" spans="2:11" x14ac:dyDescent="0.25">
      <c r="B384" s="77"/>
      <c r="C384" s="18"/>
      <c r="D384" s="18"/>
      <c r="E384" s="7" t="s">
        <v>346</v>
      </c>
      <c r="F384" s="9">
        <v>197045</v>
      </c>
      <c r="G384" s="9">
        <v>189453</v>
      </c>
      <c r="H384" s="9">
        <v>142102</v>
      </c>
      <c r="I384" s="212">
        <v>168000</v>
      </c>
      <c r="J384" s="8">
        <v>180000</v>
      </c>
      <c r="K384" s="8">
        <v>190000</v>
      </c>
    </row>
    <row r="385" spans="2:11" x14ac:dyDescent="0.25">
      <c r="B385" s="77"/>
      <c r="C385" s="18"/>
      <c r="D385" s="18"/>
      <c r="E385" s="7"/>
      <c r="F385" s="9"/>
      <c r="G385" s="9"/>
      <c r="H385" s="9"/>
      <c r="I385" s="8"/>
      <c r="J385" s="8"/>
      <c r="K385" s="8"/>
    </row>
    <row r="386" spans="2:11" x14ac:dyDescent="0.25">
      <c r="B386" s="7" t="s">
        <v>347</v>
      </c>
      <c r="C386" s="18"/>
      <c r="D386" s="18"/>
      <c r="E386" s="7"/>
      <c r="F386" s="9">
        <f>SUM(F379+F381+F384)</f>
        <v>373940.20999999996</v>
      </c>
      <c r="G386" s="9">
        <f>SUM(G379+G381+G384)</f>
        <v>375180.14</v>
      </c>
      <c r="H386" s="9">
        <f>SUM(H381+H384+H379)</f>
        <v>288859.74</v>
      </c>
      <c r="I386" s="8">
        <f>SUM(I379+I381+I384+I382+I383)</f>
        <v>358244.1</v>
      </c>
      <c r="J386" s="8">
        <f>SUM(J379+J381+J384+J382+J383)</f>
        <v>364515</v>
      </c>
      <c r="K386" s="8">
        <f>SUM(K379+K381+K384+K382+K383)</f>
        <v>382447.05920000002</v>
      </c>
    </row>
    <row r="387" spans="2:11" x14ac:dyDescent="0.25">
      <c r="B387" s="77"/>
      <c r="C387" s="18"/>
      <c r="D387" s="18"/>
      <c r="E387" s="7"/>
      <c r="F387" s="9"/>
      <c r="G387" s="9"/>
      <c r="H387" s="9"/>
      <c r="I387" s="8"/>
      <c r="J387" s="8"/>
      <c r="K387" s="8"/>
    </row>
    <row r="388" spans="2:11" x14ac:dyDescent="0.25">
      <c r="B388" s="7" t="s">
        <v>348</v>
      </c>
      <c r="C388" s="7"/>
      <c r="D388" s="7"/>
      <c r="E388" s="7"/>
      <c r="F388" s="9">
        <f>SUM(F394+F401+F409+F412)</f>
        <v>3541</v>
      </c>
      <c r="G388" s="9">
        <f>SUM(G394+G401+G406+G409+G412)</f>
        <v>15600.64</v>
      </c>
      <c r="H388" s="9">
        <f>SUM(H390+H394+H401+H409+H412)</f>
        <v>8704.94</v>
      </c>
      <c r="I388" s="8">
        <f>SUM(I394+I401+I409+I412)</f>
        <v>5000</v>
      </c>
      <c r="J388" s="8">
        <v>0</v>
      </c>
      <c r="K388" s="8">
        <v>0</v>
      </c>
    </row>
    <row r="389" spans="2:11" x14ac:dyDescent="0.25">
      <c r="B389" s="96"/>
      <c r="C389" s="7"/>
      <c r="D389" s="7"/>
      <c r="E389" s="7"/>
      <c r="F389" s="9"/>
      <c r="G389" s="9"/>
      <c r="H389" s="9"/>
      <c r="I389" s="8"/>
      <c r="J389" s="8"/>
      <c r="K389" s="8"/>
    </row>
    <row r="390" spans="2:11" x14ac:dyDescent="0.25">
      <c r="B390" s="81" t="s">
        <v>485</v>
      </c>
      <c r="C390" s="7"/>
      <c r="D390" s="7"/>
      <c r="E390" s="7" t="s">
        <v>486</v>
      </c>
      <c r="F390" s="9">
        <f t="shared" ref="F390:K390" si="65">SUM(F391)</f>
        <v>0</v>
      </c>
      <c r="G390" s="9">
        <f t="shared" si="65"/>
        <v>0</v>
      </c>
      <c r="H390" s="9">
        <f t="shared" si="65"/>
        <v>8704.94</v>
      </c>
      <c r="I390" s="8">
        <f t="shared" si="65"/>
        <v>0</v>
      </c>
      <c r="J390" s="8">
        <f t="shared" si="65"/>
        <v>0</v>
      </c>
      <c r="K390" s="8">
        <f t="shared" si="65"/>
        <v>0</v>
      </c>
    </row>
    <row r="391" spans="2:11" x14ac:dyDescent="0.25">
      <c r="B391" s="81"/>
      <c r="C391" s="7">
        <v>717</v>
      </c>
      <c r="D391" s="7"/>
      <c r="E391" s="7" t="s">
        <v>366</v>
      </c>
      <c r="F391" s="9">
        <f t="shared" ref="F391:K391" si="66">SUM(F392:F393)</f>
        <v>0</v>
      </c>
      <c r="G391" s="9">
        <f t="shared" si="66"/>
        <v>0</v>
      </c>
      <c r="H391" s="9">
        <f t="shared" si="66"/>
        <v>8704.94</v>
      </c>
      <c r="I391" s="8">
        <f t="shared" si="66"/>
        <v>0</v>
      </c>
      <c r="J391" s="8">
        <f t="shared" si="66"/>
        <v>0</v>
      </c>
      <c r="K391" s="8">
        <f t="shared" si="66"/>
        <v>0</v>
      </c>
    </row>
    <row r="392" spans="2:11" x14ac:dyDescent="0.25">
      <c r="B392" s="81"/>
      <c r="C392" s="18">
        <v>717002</v>
      </c>
      <c r="D392" s="18">
        <v>46</v>
      </c>
      <c r="E392" s="18" t="s">
        <v>487</v>
      </c>
      <c r="F392" s="19">
        <v>0</v>
      </c>
      <c r="G392" s="19">
        <v>0</v>
      </c>
      <c r="H392" s="19">
        <v>3704.94</v>
      </c>
      <c r="I392" s="15">
        <v>0</v>
      </c>
      <c r="J392" s="15">
        <v>0</v>
      </c>
      <c r="K392" s="15">
        <v>0</v>
      </c>
    </row>
    <row r="393" spans="2:11" x14ac:dyDescent="0.25">
      <c r="B393" s="81"/>
      <c r="C393" s="18">
        <v>717002</v>
      </c>
      <c r="D393" s="117" t="s">
        <v>416</v>
      </c>
      <c r="E393" s="18" t="s">
        <v>487</v>
      </c>
      <c r="F393" s="19">
        <v>0</v>
      </c>
      <c r="G393" s="19">
        <v>0</v>
      </c>
      <c r="H393" s="19">
        <v>5000</v>
      </c>
      <c r="I393" s="15">
        <v>0</v>
      </c>
      <c r="J393" s="15">
        <v>0</v>
      </c>
      <c r="K393" s="15">
        <v>0</v>
      </c>
    </row>
    <row r="394" spans="2:11" x14ac:dyDescent="0.25">
      <c r="B394" s="170" t="s">
        <v>349</v>
      </c>
      <c r="C394" s="7"/>
      <c r="D394" s="7"/>
      <c r="E394" s="7" t="s">
        <v>350</v>
      </c>
      <c r="F394" s="9">
        <f t="shared" ref="F394:K394" si="67">SUM(F395)</f>
        <v>3190</v>
      </c>
      <c r="G394" s="9">
        <f t="shared" si="67"/>
        <v>9297.14</v>
      </c>
      <c r="H394" s="9">
        <f t="shared" si="67"/>
        <v>0</v>
      </c>
      <c r="I394" s="8">
        <f t="shared" si="67"/>
        <v>5000</v>
      </c>
      <c r="J394" s="8">
        <f t="shared" si="67"/>
        <v>0</v>
      </c>
      <c r="K394" s="8">
        <f t="shared" si="67"/>
        <v>0</v>
      </c>
    </row>
    <row r="395" spans="2:11" x14ac:dyDescent="0.25">
      <c r="B395" s="171"/>
      <c r="C395" s="7">
        <v>710</v>
      </c>
      <c r="D395" s="7"/>
      <c r="E395" s="7" t="s">
        <v>351</v>
      </c>
      <c r="F395" s="9">
        <f>SUM(F397:F399)</f>
        <v>3190</v>
      </c>
      <c r="G395" s="9">
        <f>SUM(G396:G400)</f>
        <v>9297.14</v>
      </c>
      <c r="H395" s="9">
        <f>SUM(H397:H399)</f>
        <v>0</v>
      </c>
      <c r="I395" s="8">
        <f>SUM(I397:I400)</f>
        <v>5000</v>
      </c>
      <c r="J395" s="8">
        <f>SUM(J397:J400)</f>
        <v>0</v>
      </c>
      <c r="K395" s="8">
        <f>SUM(K397:K400)</f>
        <v>0</v>
      </c>
    </row>
    <row r="396" spans="2:11" x14ac:dyDescent="0.25">
      <c r="B396" s="171"/>
      <c r="C396" s="18">
        <v>713004</v>
      </c>
      <c r="D396" s="18">
        <v>43</v>
      </c>
      <c r="E396" s="18" t="s">
        <v>406</v>
      </c>
      <c r="F396" s="19">
        <v>0</v>
      </c>
      <c r="G396" s="19">
        <v>470</v>
      </c>
      <c r="H396" s="19">
        <v>0</v>
      </c>
      <c r="I396" s="15">
        <v>0</v>
      </c>
      <c r="J396" s="15">
        <v>0</v>
      </c>
      <c r="K396" s="15">
        <v>0</v>
      </c>
    </row>
    <row r="397" spans="2:11" x14ac:dyDescent="0.25">
      <c r="B397" s="171"/>
      <c r="C397" s="18">
        <v>714004</v>
      </c>
      <c r="D397" s="18">
        <v>46</v>
      </c>
      <c r="E397" s="18" t="s">
        <v>352</v>
      </c>
      <c r="F397" s="19">
        <v>3190</v>
      </c>
      <c r="G397" s="19">
        <v>0</v>
      </c>
      <c r="H397" s="19">
        <v>0</v>
      </c>
      <c r="I397" s="15">
        <v>0</v>
      </c>
      <c r="J397" s="15">
        <v>0</v>
      </c>
      <c r="K397" s="15">
        <v>0</v>
      </c>
    </row>
    <row r="398" spans="2:11" x14ac:dyDescent="0.25">
      <c r="B398" s="171"/>
      <c r="C398" s="18">
        <v>717003</v>
      </c>
      <c r="D398" s="18">
        <v>46</v>
      </c>
      <c r="E398" s="18" t="s">
        <v>353</v>
      </c>
      <c r="F398" s="19">
        <v>0</v>
      </c>
      <c r="G398" s="19">
        <v>3202.07</v>
      </c>
      <c r="H398" s="19">
        <v>0</v>
      </c>
      <c r="I398" s="15">
        <v>0</v>
      </c>
      <c r="J398" s="15">
        <v>0</v>
      </c>
      <c r="K398" s="15">
        <v>0</v>
      </c>
    </row>
    <row r="399" spans="2:11" x14ac:dyDescent="0.25">
      <c r="B399" s="171"/>
      <c r="C399" s="18">
        <v>717002</v>
      </c>
      <c r="D399" s="18">
        <v>46</v>
      </c>
      <c r="E399" s="18" t="s">
        <v>354</v>
      </c>
      <c r="F399" s="19">
        <v>0</v>
      </c>
      <c r="G399" s="19">
        <v>5625.07</v>
      </c>
      <c r="H399" s="19">
        <v>0</v>
      </c>
      <c r="I399" s="15">
        <v>0</v>
      </c>
      <c r="J399" s="15">
        <v>0</v>
      </c>
      <c r="K399" s="15">
        <v>0</v>
      </c>
    </row>
    <row r="400" spans="2:11" x14ac:dyDescent="0.25">
      <c r="B400" s="171"/>
      <c r="C400" s="18" t="s">
        <v>355</v>
      </c>
      <c r="D400" s="18">
        <v>46</v>
      </c>
      <c r="E400" s="18" t="s">
        <v>356</v>
      </c>
      <c r="F400" s="19">
        <v>0</v>
      </c>
      <c r="G400" s="19">
        <v>0</v>
      </c>
      <c r="H400" s="19">
        <v>0</v>
      </c>
      <c r="I400" s="15">
        <v>5000</v>
      </c>
      <c r="J400" s="15">
        <v>0</v>
      </c>
      <c r="K400" s="15">
        <v>0</v>
      </c>
    </row>
    <row r="401" spans="2:11" x14ac:dyDescent="0.25">
      <c r="B401" s="172" t="s">
        <v>102</v>
      </c>
      <c r="C401" s="7"/>
      <c r="D401" s="7"/>
      <c r="E401" s="7" t="s">
        <v>103</v>
      </c>
      <c r="F401" s="9">
        <f t="shared" ref="F401:K401" si="68">SUM(F402+F404)</f>
        <v>0</v>
      </c>
      <c r="G401" s="9">
        <f t="shared" si="68"/>
        <v>769</v>
      </c>
      <c r="H401" s="9">
        <f t="shared" si="68"/>
        <v>0</v>
      </c>
      <c r="I401" s="8">
        <f t="shared" si="68"/>
        <v>0</v>
      </c>
      <c r="J401" s="8">
        <f t="shared" si="68"/>
        <v>0</v>
      </c>
      <c r="K401" s="8">
        <f t="shared" si="68"/>
        <v>0</v>
      </c>
    </row>
    <row r="402" spans="2:11" x14ac:dyDescent="0.25">
      <c r="B402" s="171"/>
      <c r="C402" s="7">
        <v>711</v>
      </c>
      <c r="D402" s="7"/>
      <c r="E402" s="7" t="s">
        <v>357</v>
      </c>
      <c r="F402" s="9">
        <f t="shared" ref="F402:K402" si="69">SUM(F403)</f>
        <v>0</v>
      </c>
      <c r="G402" s="9">
        <f t="shared" si="69"/>
        <v>0</v>
      </c>
      <c r="H402" s="9">
        <f t="shared" si="69"/>
        <v>0</v>
      </c>
      <c r="I402" s="8">
        <f t="shared" si="69"/>
        <v>0</v>
      </c>
      <c r="J402" s="8">
        <f t="shared" si="69"/>
        <v>0</v>
      </c>
      <c r="K402" s="8">
        <f t="shared" si="69"/>
        <v>0</v>
      </c>
    </row>
    <row r="403" spans="2:11" x14ac:dyDescent="0.25">
      <c r="B403" s="171"/>
      <c r="C403" s="18">
        <v>711001</v>
      </c>
      <c r="D403" s="18">
        <v>43</v>
      </c>
      <c r="E403" s="18" t="s">
        <v>358</v>
      </c>
      <c r="F403" s="19">
        <v>0</v>
      </c>
      <c r="G403" s="19">
        <v>0</v>
      </c>
      <c r="H403" s="19">
        <v>0</v>
      </c>
      <c r="I403" s="20">
        <v>0</v>
      </c>
      <c r="J403" s="15">
        <v>0</v>
      </c>
      <c r="K403" s="15">
        <v>0</v>
      </c>
    </row>
    <row r="404" spans="2:11" x14ac:dyDescent="0.25">
      <c r="B404" s="171"/>
      <c r="C404" s="7">
        <v>713</v>
      </c>
      <c r="D404" s="7"/>
      <c r="E404" s="7" t="s">
        <v>359</v>
      </c>
      <c r="F404" s="9">
        <f t="shared" ref="F404:K404" si="70">SUM(F405)</f>
        <v>0</v>
      </c>
      <c r="G404" s="9">
        <f t="shared" si="70"/>
        <v>769</v>
      </c>
      <c r="H404" s="9">
        <f t="shared" si="70"/>
        <v>0</v>
      </c>
      <c r="I404" s="8">
        <f t="shared" si="70"/>
        <v>0</v>
      </c>
      <c r="J404" s="8">
        <f t="shared" si="70"/>
        <v>0</v>
      </c>
      <c r="K404" s="8">
        <f t="shared" si="70"/>
        <v>0</v>
      </c>
    </row>
    <row r="405" spans="2:11" x14ac:dyDescent="0.25">
      <c r="B405" s="178"/>
      <c r="C405" s="18">
        <v>713002</v>
      </c>
      <c r="D405" s="18" t="s">
        <v>360</v>
      </c>
      <c r="E405" s="18" t="s">
        <v>361</v>
      </c>
      <c r="F405" s="19">
        <v>0</v>
      </c>
      <c r="G405" s="19">
        <v>769</v>
      </c>
      <c r="H405" s="19">
        <v>0</v>
      </c>
      <c r="I405" s="20">
        <v>0</v>
      </c>
      <c r="J405" s="15">
        <v>0</v>
      </c>
      <c r="K405" s="15">
        <v>0</v>
      </c>
    </row>
    <row r="406" spans="2:11" x14ac:dyDescent="0.25">
      <c r="B406" s="177" t="s">
        <v>206</v>
      </c>
      <c r="C406" s="7"/>
      <c r="D406" s="7"/>
      <c r="E406" s="7" t="s">
        <v>207</v>
      </c>
      <c r="F406" s="9"/>
      <c r="G406" s="9">
        <f>SUM(G407)</f>
        <v>3000</v>
      </c>
      <c r="H406" s="9"/>
      <c r="I406" s="106"/>
      <c r="J406" s="8"/>
      <c r="K406" s="8"/>
    </row>
    <row r="407" spans="2:11" x14ac:dyDescent="0.25">
      <c r="B407" s="171"/>
      <c r="C407" s="7">
        <v>717</v>
      </c>
      <c r="D407" s="18"/>
      <c r="E407" s="7" t="s">
        <v>404</v>
      </c>
      <c r="F407" s="9">
        <v>0</v>
      </c>
      <c r="G407" s="9">
        <f>SUM(G408)</f>
        <v>3000</v>
      </c>
      <c r="H407" s="9">
        <v>0</v>
      </c>
      <c r="I407" s="106">
        <v>0</v>
      </c>
      <c r="J407" s="8">
        <v>0</v>
      </c>
      <c r="K407" s="8">
        <v>0</v>
      </c>
    </row>
    <row r="408" spans="2:11" x14ac:dyDescent="0.25">
      <c r="B408" s="178"/>
      <c r="C408" s="18">
        <v>717002</v>
      </c>
      <c r="D408" s="18">
        <v>46</v>
      </c>
      <c r="E408" s="18" t="s">
        <v>405</v>
      </c>
      <c r="F408" s="19">
        <v>0</v>
      </c>
      <c r="G408" s="19">
        <v>3000</v>
      </c>
      <c r="H408" s="19">
        <v>0</v>
      </c>
      <c r="I408" s="20">
        <v>0</v>
      </c>
      <c r="J408" s="15">
        <v>0</v>
      </c>
      <c r="K408" s="15">
        <v>0</v>
      </c>
    </row>
    <row r="409" spans="2:11" x14ac:dyDescent="0.25">
      <c r="B409" s="179" t="s">
        <v>288</v>
      </c>
      <c r="C409" s="7"/>
      <c r="D409" s="7"/>
      <c r="E409" s="7" t="s">
        <v>362</v>
      </c>
      <c r="F409" s="9">
        <f t="shared" ref="F409:K410" si="71">SUM(F410)</f>
        <v>351</v>
      </c>
      <c r="G409" s="9">
        <f t="shared" si="71"/>
        <v>0</v>
      </c>
      <c r="H409" s="9">
        <f t="shared" si="71"/>
        <v>0</v>
      </c>
      <c r="I409" s="8">
        <f t="shared" si="71"/>
        <v>0</v>
      </c>
      <c r="J409" s="8">
        <f t="shared" si="71"/>
        <v>0</v>
      </c>
      <c r="K409" s="8">
        <f t="shared" si="71"/>
        <v>0</v>
      </c>
    </row>
    <row r="410" spans="2:11" x14ac:dyDescent="0.25">
      <c r="B410" s="180"/>
      <c r="C410" s="7">
        <v>713</v>
      </c>
      <c r="D410" s="7"/>
      <c r="E410" s="7" t="s">
        <v>363</v>
      </c>
      <c r="F410" s="9">
        <f t="shared" si="71"/>
        <v>351</v>
      </c>
      <c r="G410" s="9">
        <f t="shared" si="71"/>
        <v>0</v>
      </c>
      <c r="H410" s="9">
        <f t="shared" si="71"/>
        <v>0</v>
      </c>
      <c r="I410" s="8">
        <f t="shared" si="71"/>
        <v>0</v>
      </c>
      <c r="J410" s="8">
        <f t="shared" si="71"/>
        <v>0</v>
      </c>
      <c r="K410" s="8">
        <f t="shared" si="71"/>
        <v>0</v>
      </c>
    </row>
    <row r="411" spans="2:11" x14ac:dyDescent="0.25">
      <c r="B411" s="181"/>
      <c r="C411" s="18">
        <v>713002</v>
      </c>
      <c r="D411" s="18">
        <v>43</v>
      </c>
      <c r="E411" s="18" t="s">
        <v>364</v>
      </c>
      <c r="F411" s="19">
        <v>351</v>
      </c>
      <c r="G411" s="19">
        <v>0</v>
      </c>
      <c r="H411" s="19">
        <v>0</v>
      </c>
      <c r="I411" s="15">
        <v>0</v>
      </c>
      <c r="J411" s="15">
        <v>0</v>
      </c>
      <c r="K411" s="15">
        <v>0</v>
      </c>
    </row>
    <row r="412" spans="2:11" x14ac:dyDescent="0.25">
      <c r="B412" s="172" t="s">
        <v>365</v>
      </c>
      <c r="C412" s="7"/>
      <c r="D412" s="7"/>
      <c r="E412" s="7" t="s">
        <v>326</v>
      </c>
      <c r="F412" s="9">
        <f t="shared" ref="F412:K412" si="72">SUM(F413)</f>
        <v>0</v>
      </c>
      <c r="G412" s="9">
        <f t="shared" si="72"/>
        <v>2534.5</v>
      </c>
      <c r="H412" s="9">
        <f t="shared" si="72"/>
        <v>0</v>
      </c>
      <c r="I412" s="8">
        <f t="shared" si="72"/>
        <v>0</v>
      </c>
      <c r="J412" s="8">
        <f t="shared" si="72"/>
        <v>0</v>
      </c>
      <c r="K412" s="8">
        <f t="shared" si="72"/>
        <v>0</v>
      </c>
    </row>
    <row r="413" spans="2:11" x14ac:dyDescent="0.25">
      <c r="B413" s="171"/>
      <c r="C413" s="7">
        <v>717</v>
      </c>
      <c r="D413" s="7"/>
      <c r="E413" s="7" t="s">
        <v>366</v>
      </c>
      <c r="F413" s="9">
        <f t="shared" ref="F413:K413" si="73">SUM(F414:F415)</f>
        <v>0</v>
      </c>
      <c r="G413" s="9">
        <f t="shared" si="73"/>
        <v>2534.5</v>
      </c>
      <c r="H413" s="9">
        <f t="shared" si="73"/>
        <v>0</v>
      </c>
      <c r="I413" s="8">
        <f t="shared" si="73"/>
        <v>0</v>
      </c>
      <c r="J413" s="8">
        <f t="shared" si="73"/>
        <v>0</v>
      </c>
      <c r="K413" s="8">
        <f t="shared" si="73"/>
        <v>0</v>
      </c>
    </row>
    <row r="414" spans="2:11" x14ac:dyDescent="0.25">
      <c r="B414" s="171"/>
      <c r="C414" s="18">
        <v>717002</v>
      </c>
      <c r="D414" s="18">
        <v>46</v>
      </c>
      <c r="E414" s="18" t="s">
        <v>367</v>
      </c>
      <c r="F414" s="19">
        <v>0</v>
      </c>
      <c r="G414" s="19">
        <v>2534.5</v>
      </c>
      <c r="H414" s="19">
        <v>0</v>
      </c>
      <c r="I414" s="15">
        <v>0</v>
      </c>
      <c r="J414" s="15">
        <v>0</v>
      </c>
      <c r="K414" s="15">
        <v>0</v>
      </c>
    </row>
    <row r="415" spans="2:11" x14ac:dyDescent="0.25">
      <c r="B415" s="178"/>
      <c r="C415" s="18">
        <v>717002</v>
      </c>
      <c r="D415" s="18">
        <v>46</v>
      </c>
      <c r="E415" s="18" t="s">
        <v>368</v>
      </c>
      <c r="F415" s="19">
        <v>0</v>
      </c>
      <c r="G415" s="19">
        <v>0</v>
      </c>
      <c r="H415" s="19">
        <v>0</v>
      </c>
      <c r="I415" s="20">
        <v>0</v>
      </c>
      <c r="J415" s="15">
        <v>0</v>
      </c>
      <c r="K415" s="15">
        <v>0</v>
      </c>
    </row>
    <row r="416" spans="2:11" x14ac:dyDescent="0.25">
      <c r="B416" s="42"/>
      <c r="C416" s="18"/>
      <c r="D416" s="18"/>
      <c r="E416" s="18"/>
      <c r="F416" s="19"/>
      <c r="G416" s="19"/>
      <c r="H416" s="19"/>
      <c r="I416" s="15"/>
      <c r="J416" s="15"/>
      <c r="K416" s="15"/>
    </row>
    <row r="417" spans="2:11" x14ac:dyDescent="0.25">
      <c r="B417" s="182" t="s">
        <v>82</v>
      </c>
      <c r="C417" s="183"/>
      <c r="D417" s="183"/>
      <c r="E417" s="184"/>
      <c r="F417" s="9">
        <f t="shared" ref="F417:K417" si="74">SUM(F419)</f>
        <v>0</v>
      </c>
      <c r="G417" s="9">
        <f t="shared" si="74"/>
        <v>200</v>
      </c>
      <c r="H417" s="9">
        <f t="shared" si="74"/>
        <v>0</v>
      </c>
      <c r="I417" s="8">
        <f t="shared" si="74"/>
        <v>0</v>
      </c>
      <c r="J417" s="8">
        <f t="shared" si="74"/>
        <v>0</v>
      </c>
      <c r="K417" s="8">
        <f t="shared" si="74"/>
        <v>0</v>
      </c>
    </row>
    <row r="418" spans="2:11" x14ac:dyDescent="0.25">
      <c r="B418" s="42"/>
      <c r="C418" s="18"/>
      <c r="D418" s="18"/>
      <c r="E418" s="18"/>
      <c r="F418" s="19"/>
      <c r="G418" s="19"/>
      <c r="H418" s="19"/>
      <c r="I418" s="15"/>
      <c r="J418" s="15"/>
      <c r="K418" s="15"/>
    </row>
    <row r="419" spans="2:11" x14ac:dyDescent="0.25">
      <c r="B419" s="172" t="s">
        <v>102</v>
      </c>
      <c r="C419" s="18"/>
      <c r="D419" s="18"/>
      <c r="E419" s="7" t="s">
        <v>103</v>
      </c>
      <c r="F419" s="9">
        <f t="shared" ref="F419:K420" si="75">SUM(F420)</f>
        <v>0</v>
      </c>
      <c r="G419" s="9">
        <f t="shared" si="75"/>
        <v>200</v>
      </c>
      <c r="H419" s="9">
        <f t="shared" si="75"/>
        <v>0</v>
      </c>
      <c r="I419" s="8">
        <f t="shared" si="75"/>
        <v>0</v>
      </c>
      <c r="J419" s="8">
        <f t="shared" si="75"/>
        <v>0</v>
      </c>
      <c r="K419" s="8">
        <f t="shared" si="75"/>
        <v>0</v>
      </c>
    </row>
    <row r="420" spans="2:11" x14ac:dyDescent="0.25">
      <c r="B420" s="173"/>
      <c r="C420" s="7">
        <v>812</v>
      </c>
      <c r="D420" s="7"/>
      <c r="E420" s="7" t="s">
        <v>369</v>
      </c>
      <c r="F420" s="9">
        <f t="shared" si="75"/>
        <v>0</v>
      </c>
      <c r="G420" s="9">
        <f t="shared" si="75"/>
        <v>200</v>
      </c>
      <c r="H420" s="9">
        <f t="shared" si="75"/>
        <v>0</v>
      </c>
      <c r="I420" s="8">
        <f t="shared" si="75"/>
        <v>0</v>
      </c>
      <c r="J420" s="8">
        <f t="shared" si="75"/>
        <v>0</v>
      </c>
      <c r="K420" s="8">
        <f t="shared" si="75"/>
        <v>0</v>
      </c>
    </row>
    <row r="421" spans="2:11" x14ac:dyDescent="0.25">
      <c r="B421" s="174"/>
      <c r="C421" s="18">
        <v>812001</v>
      </c>
      <c r="D421" s="18">
        <v>41</v>
      </c>
      <c r="E421" s="18" t="s">
        <v>370</v>
      </c>
      <c r="F421" s="19">
        <v>0</v>
      </c>
      <c r="G421" s="19">
        <v>200</v>
      </c>
      <c r="H421" s="19">
        <v>0</v>
      </c>
      <c r="I421" s="15">
        <v>0</v>
      </c>
      <c r="J421" s="15">
        <v>0</v>
      </c>
      <c r="K421" s="15">
        <v>0</v>
      </c>
    </row>
    <row r="422" spans="2:11" x14ac:dyDescent="0.25">
      <c r="B422" s="42"/>
      <c r="C422" s="18"/>
      <c r="D422" s="18"/>
      <c r="E422" s="18"/>
      <c r="F422" s="19"/>
      <c r="G422" s="19"/>
      <c r="H422" s="19"/>
      <c r="I422" s="15"/>
      <c r="J422" s="15"/>
      <c r="K422" s="15"/>
    </row>
    <row r="423" spans="2:11" x14ac:dyDescent="0.25">
      <c r="B423" s="175" t="s">
        <v>371</v>
      </c>
      <c r="C423" s="175"/>
      <c r="D423" s="175"/>
      <c r="E423" s="175"/>
      <c r="F423" s="95">
        <f>SUM(F386+F388)</f>
        <v>377481.20999999996</v>
      </c>
      <c r="G423" s="9">
        <f>SUM(G388+G386+G417)</f>
        <v>390980.78</v>
      </c>
      <c r="H423" s="9">
        <f>SUM(H388+H386+H417)</f>
        <v>297564.68</v>
      </c>
      <c r="I423" s="8">
        <f>SUM(I388+I386+I417)</f>
        <v>363244.1</v>
      </c>
      <c r="J423" s="8">
        <f>SUM(J388+J386)</f>
        <v>364515</v>
      </c>
      <c r="K423" s="8">
        <f>SUM(K388+K386)</f>
        <v>382447.05920000002</v>
      </c>
    </row>
    <row r="424" spans="2:11" x14ac:dyDescent="0.25">
      <c r="G424" s="101"/>
    </row>
    <row r="425" spans="2:11" x14ac:dyDescent="0.25">
      <c r="G425" s="101"/>
    </row>
    <row r="426" spans="2:11" ht="18.75" x14ac:dyDescent="0.3">
      <c r="B426" s="176" t="s">
        <v>408</v>
      </c>
      <c r="C426" s="176"/>
      <c r="D426" s="176"/>
      <c r="E426" s="176"/>
      <c r="F426" s="67"/>
      <c r="G426" s="102"/>
      <c r="H426" s="67"/>
      <c r="I426" s="119">
        <v>363244</v>
      </c>
      <c r="J426" s="161"/>
      <c r="K426" s="67"/>
    </row>
    <row r="427" spans="2:11" x14ac:dyDescent="0.25">
      <c r="B427" s="58"/>
      <c r="C427" s="58"/>
      <c r="D427" s="58"/>
      <c r="E427" s="58"/>
      <c r="F427" s="58"/>
      <c r="G427" s="103"/>
      <c r="H427" s="58"/>
      <c r="I427" s="58"/>
      <c r="J427" s="58"/>
      <c r="K427" s="58"/>
    </row>
    <row r="428" spans="2:11" x14ac:dyDescent="0.25">
      <c r="B428" s="58"/>
      <c r="C428" s="58"/>
      <c r="D428" s="58"/>
      <c r="E428" s="58"/>
      <c r="F428" s="58"/>
      <c r="G428" s="103"/>
      <c r="H428" s="58"/>
      <c r="I428" s="58"/>
      <c r="J428" s="58"/>
      <c r="K428" s="58"/>
    </row>
    <row r="429" spans="2:11" ht="3.75" customHeight="1" thickBot="1" x14ac:dyDescent="0.3">
      <c r="B429" s="58"/>
      <c r="C429" s="58"/>
      <c r="D429" s="58"/>
      <c r="E429" s="58"/>
      <c r="F429" s="58"/>
      <c r="G429" s="103"/>
      <c r="H429" s="58"/>
      <c r="I429" s="58"/>
      <c r="J429" s="58"/>
      <c r="K429" s="58"/>
    </row>
    <row r="430" spans="2:11" x14ac:dyDescent="0.25">
      <c r="B430" s="58"/>
      <c r="C430" s="58"/>
      <c r="D430" s="58"/>
      <c r="E430" s="162" t="s">
        <v>372</v>
      </c>
      <c r="F430" s="164" t="s">
        <v>373</v>
      </c>
      <c r="G430" s="166" t="s">
        <v>374</v>
      </c>
      <c r="H430" s="168" t="s">
        <v>375</v>
      </c>
      <c r="I430" s="58"/>
      <c r="J430" s="58"/>
      <c r="K430" s="58"/>
    </row>
    <row r="431" spans="2:11" x14ac:dyDescent="0.25">
      <c r="B431" s="58"/>
      <c r="C431" s="58"/>
      <c r="D431" s="58"/>
      <c r="E431" s="163"/>
      <c r="F431" s="165"/>
      <c r="G431" s="167"/>
      <c r="H431" s="169"/>
      <c r="I431" s="58"/>
      <c r="J431" s="58"/>
      <c r="K431" s="58"/>
    </row>
    <row r="432" spans="2:11" x14ac:dyDescent="0.25">
      <c r="B432" s="58"/>
      <c r="C432" s="58"/>
      <c r="D432" s="58"/>
      <c r="E432" s="62" t="s">
        <v>376</v>
      </c>
      <c r="F432" s="104">
        <v>358724</v>
      </c>
      <c r="G432" s="104">
        <v>358244</v>
      </c>
      <c r="H432" s="213">
        <f>SUM(F432-G432)</f>
        <v>480</v>
      </c>
      <c r="I432" s="58"/>
      <c r="J432" s="58"/>
      <c r="K432" s="58"/>
    </row>
    <row r="433" spans="2:11" x14ac:dyDescent="0.25">
      <c r="B433" s="58"/>
      <c r="C433" s="58"/>
      <c r="D433" s="58"/>
      <c r="E433" s="62" t="s">
        <v>377</v>
      </c>
      <c r="F433" s="104">
        <v>0</v>
      </c>
      <c r="G433" s="104">
        <v>5000</v>
      </c>
      <c r="H433" s="213">
        <f>SUM(F433-G433)</f>
        <v>-5000</v>
      </c>
      <c r="I433" s="58"/>
      <c r="J433" s="58"/>
      <c r="K433" s="58"/>
    </row>
    <row r="434" spans="2:11" x14ac:dyDescent="0.25">
      <c r="B434" s="58"/>
      <c r="C434" s="58"/>
      <c r="D434" s="58"/>
      <c r="E434" s="62" t="s">
        <v>378</v>
      </c>
      <c r="F434" s="104">
        <v>5000</v>
      </c>
      <c r="G434" s="104">
        <v>0</v>
      </c>
      <c r="H434" s="213">
        <f>SUM(F434-G434)</f>
        <v>5000</v>
      </c>
      <c r="I434" s="58"/>
      <c r="J434" s="58"/>
      <c r="K434" s="58"/>
    </row>
    <row r="435" spans="2:11" ht="16.5" thickBot="1" x14ac:dyDescent="0.3">
      <c r="B435" s="58"/>
      <c r="C435" s="58"/>
      <c r="D435" s="58"/>
      <c r="E435" s="97" t="s">
        <v>379</v>
      </c>
      <c r="F435" s="98">
        <f>SUM(F432:F434)</f>
        <v>363724</v>
      </c>
      <c r="G435" s="105">
        <f>SUM(G432:G434)</f>
        <v>363244</v>
      </c>
      <c r="H435" s="99">
        <f>SUM(H432:H434)</f>
        <v>480</v>
      </c>
      <c r="I435" s="58"/>
      <c r="J435" s="58"/>
      <c r="K435" s="58"/>
    </row>
    <row r="436" spans="2:11" x14ac:dyDescent="0.25">
      <c r="B436" s="58"/>
      <c r="C436" s="58"/>
      <c r="D436" s="58"/>
      <c r="E436" s="58"/>
      <c r="F436" s="58"/>
      <c r="G436" s="58"/>
      <c r="H436" s="58"/>
      <c r="I436" s="58"/>
      <c r="J436" s="58"/>
      <c r="K436" s="58"/>
    </row>
    <row r="437" spans="2:11" x14ac:dyDescent="0.25">
      <c r="B437" s="58"/>
      <c r="C437" s="58"/>
      <c r="D437" s="58"/>
      <c r="E437" s="58"/>
      <c r="F437" s="58"/>
      <c r="G437" s="58"/>
      <c r="H437" s="58"/>
      <c r="I437" s="58"/>
      <c r="J437" s="58"/>
      <c r="K437" s="58"/>
    </row>
    <row r="438" spans="2:11" ht="7.5" customHeight="1" x14ac:dyDescent="0.25">
      <c r="B438" s="58"/>
      <c r="C438" s="58"/>
      <c r="D438" s="58"/>
      <c r="E438" s="58"/>
      <c r="F438" s="58"/>
      <c r="G438" s="58"/>
      <c r="H438" s="58"/>
      <c r="I438" s="58"/>
      <c r="J438" s="58"/>
      <c r="K438" s="58"/>
    </row>
    <row r="439" spans="2:11" ht="2.25" hidden="1" customHeight="1" x14ac:dyDescent="0.25">
      <c r="B439" s="58"/>
      <c r="C439" s="58"/>
      <c r="D439" s="58"/>
      <c r="E439" s="58"/>
      <c r="F439" s="58"/>
      <c r="G439" s="58"/>
      <c r="H439" s="58"/>
      <c r="I439" s="58"/>
      <c r="J439" s="58"/>
      <c r="K439" s="58"/>
    </row>
    <row r="440" spans="2:11" hidden="1" x14ac:dyDescent="0.25">
      <c r="B440" s="58"/>
      <c r="C440" s="58"/>
      <c r="D440" s="58"/>
      <c r="E440" s="58"/>
      <c r="F440" s="58"/>
      <c r="G440" s="58"/>
      <c r="H440" s="58"/>
      <c r="I440" s="58"/>
      <c r="J440" s="58"/>
      <c r="K440" s="58"/>
    </row>
    <row r="441" spans="2:11" x14ac:dyDescent="0.25">
      <c r="B441" s="58" t="s">
        <v>491</v>
      </c>
      <c r="C441" s="100"/>
      <c r="D441" s="100"/>
      <c r="E441" s="58"/>
      <c r="F441" s="58"/>
      <c r="G441" s="58"/>
      <c r="H441" s="58"/>
      <c r="I441" s="58"/>
      <c r="J441" s="58"/>
      <c r="K441" s="58"/>
    </row>
    <row r="442" spans="2:11" x14ac:dyDescent="0.25">
      <c r="B442" s="58" t="s">
        <v>492</v>
      </c>
      <c r="C442" s="58"/>
      <c r="D442" s="58"/>
      <c r="E442" s="58"/>
      <c r="F442" s="58"/>
      <c r="G442" s="58"/>
      <c r="H442" s="58"/>
      <c r="I442" s="58"/>
      <c r="J442" s="58"/>
      <c r="K442" s="58"/>
    </row>
    <row r="443" spans="2:11" x14ac:dyDescent="0.25">
      <c r="B443" s="58" t="s">
        <v>493</v>
      </c>
      <c r="C443" s="58"/>
      <c r="D443" s="58"/>
      <c r="E443" s="58"/>
      <c r="F443" s="58"/>
      <c r="G443" s="58"/>
      <c r="H443" s="58"/>
      <c r="I443" s="58"/>
      <c r="J443" s="58"/>
      <c r="K443" s="58"/>
    </row>
    <row r="444" spans="2:11" x14ac:dyDescent="0.25">
      <c r="B444" s="58"/>
      <c r="C444" s="58"/>
      <c r="D444" s="58"/>
      <c r="E444" s="58" t="s">
        <v>380</v>
      </c>
      <c r="F444" s="58"/>
      <c r="G444" s="58"/>
      <c r="H444" s="58"/>
      <c r="I444" s="58"/>
      <c r="J444" s="58"/>
      <c r="K444" s="58"/>
    </row>
    <row r="445" spans="2:11" x14ac:dyDescent="0.25">
      <c r="B445" s="58" t="s">
        <v>494</v>
      </c>
      <c r="C445" s="58"/>
      <c r="D445" s="58"/>
      <c r="E445" s="58"/>
      <c r="F445" s="58"/>
      <c r="G445" s="58"/>
      <c r="H445" s="58"/>
      <c r="I445" s="58"/>
      <c r="J445" s="58"/>
      <c r="K445" s="58"/>
    </row>
    <row r="446" spans="2:11" x14ac:dyDescent="0.25">
      <c r="B446" s="58"/>
      <c r="C446" s="58"/>
      <c r="D446" s="58"/>
      <c r="E446" s="58"/>
      <c r="F446" s="58"/>
      <c r="G446" s="58"/>
      <c r="H446" s="58"/>
      <c r="I446" s="58"/>
      <c r="J446" s="58"/>
      <c r="K446" s="58"/>
    </row>
    <row r="447" spans="2:11" x14ac:dyDescent="0.25">
      <c r="B447" s="58" t="s">
        <v>381</v>
      </c>
      <c r="C447" s="58"/>
      <c r="D447" s="58"/>
      <c r="E447" s="58"/>
      <c r="F447" s="58" t="s">
        <v>382</v>
      </c>
      <c r="G447" s="58"/>
      <c r="H447" s="58"/>
      <c r="I447" s="58"/>
      <c r="J447" s="58"/>
      <c r="K447" s="58"/>
    </row>
    <row r="448" spans="2:11" x14ac:dyDescent="0.25">
      <c r="B448" s="58"/>
      <c r="C448" s="58"/>
      <c r="D448" s="58"/>
      <c r="E448" s="58"/>
      <c r="F448" s="58" t="s">
        <v>383</v>
      </c>
      <c r="G448" s="58"/>
      <c r="H448" s="58"/>
      <c r="I448" s="58"/>
      <c r="J448" s="58"/>
      <c r="K448" s="58"/>
    </row>
    <row r="449" spans="2:11" x14ac:dyDescent="0.25">
      <c r="B449" s="58"/>
      <c r="C449" s="58"/>
      <c r="D449" s="58"/>
      <c r="E449" s="58"/>
      <c r="F449" s="58"/>
      <c r="G449" s="58"/>
      <c r="H449" s="58"/>
      <c r="I449" s="58"/>
      <c r="J449" s="58"/>
      <c r="K449" s="58"/>
    </row>
  </sheetData>
  <mergeCells count="34">
    <mergeCell ref="B305:B321"/>
    <mergeCell ref="B379:E379"/>
    <mergeCell ref="B13:B33"/>
    <mergeCell ref="B2:B4"/>
    <mergeCell ref="C2:C4"/>
    <mergeCell ref="D2:D4"/>
    <mergeCell ref="E2:E4"/>
    <mergeCell ref="B148:B150"/>
    <mergeCell ref="B142:B147"/>
    <mergeCell ref="B128:B132"/>
    <mergeCell ref="B133:B141"/>
    <mergeCell ref="B104:B127"/>
    <mergeCell ref="B101:B103"/>
    <mergeCell ref="H2:H4"/>
    <mergeCell ref="I2:I4"/>
    <mergeCell ref="J2:J4"/>
    <mergeCell ref="K2:K4"/>
    <mergeCell ref="C5:K7"/>
    <mergeCell ref="F2:F4"/>
    <mergeCell ref="G2:G4"/>
    <mergeCell ref="B394:B400"/>
    <mergeCell ref="B419:B421"/>
    <mergeCell ref="B423:E423"/>
    <mergeCell ref="B426:E426"/>
    <mergeCell ref="B406:B408"/>
    <mergeCell ref="B409:B411"/>
    <mergeCell ref="B412:B415"/>
    <mergeCell ref="B401:B405"/>
    <mergeCell ref="B417:E417"/>
    <mergeCell ref="I426:J426"/>
    <mergeCell ref="E430:E431"/>
    <mergeCell ref="F430:F431"/>
    <mergeCell ref="G430:G431"/>
    <mergeCell ref="H430:H43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pc2</cp:lastModifiedBy>
  <cp:lastPrinted>2015-11-13T09:31:30Z</cp:lastPrinted>
  <dcterms:created xsi:type="dcterms:W3CDTF">2015-10-27T11:21:48Z</dcterms:created>
  <dcterms:modified xsi:type="dcterms:W3CDTF">2015-11-13T11:56:16Z</dcterms:modified>
</cp:coreProperties>
</file>