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400" windowHeight="8430" activeTab="1"/>
  </bookViews>
  <sheets>
    <sheet name="Príjmy" sheetId="1" r:id="rId1"/>
    <sheet name="Výdavky" sheetId="2" r:id="rId2"/>
  </sheets>
  <calcPr calcId="145621"/>
</workbook>
</file>

<file path=xl/calcChain.xml><?xml version="1.0" encoding="utf-8"?>
<calcChain xmlns="http://schemas.openxmlformats.org/spreadsheetml/2006/main">
  <c r="I22" i="1" l="1"/>
  <c r="J22" i="1"/>
  <c r="J49" i="1"/>
  <c r="I49" i="1"/>
  <c r="H86" i="1" l="1"/>
  <c r="H22" i="1"/>
  <c r="H49" i="1"/>
  <c r="H414" i="2"/>
  <c r="H175" i="2"/>
  <c r="H13" i="2"/>
  <c r="H244" i="2"/>
  <c r="H464" i="2"/>
  <c r="H463" i="2" s="1"/>
  <c r="K471" i="2"/>
  <c r="K470" i="2" s="1"/>
  <c r="J471" i="2"/>
  <c r="J470" i="2" s="1"/>
  <c r="I471" i="2"/>
  <c r="I470" i="2" s="1"/>
  <c r="H471" i="2"/>
  <c r="K428" i="2"/>
  <c r="J428" i="2"/>
  <c r="I428" i="2"/>
  <c r="H428" i="2"/>
  <c r="G428" i="2"/>
  <c r="F428" i="2"/>
  <c r="K425" i="2"/>
  <c r="J425" i="2"/>
  <c r="I425" i="2"/>
  <c r="H425" i="2"/>
  <c r="K423" i="2"/>
  <c r="J423" i="2"/>
  <c r="I423" i="2"/>
  <c r="H423" i="2"/>
  <c r="H422" i="2" s="1"/>
  <c r="H400" i="2"/>
  <c r="H392" i="2"/>
  <c r="H388" i="2"/>
  <c r="K376" i="2"/>
  <c r="J376" i="2"/>
  <c r="I376" i="2"/>
  <c r="H376" i="2"/>
  <c r="G376" i="2"/>
  <c r="F376" i="2"/>
  <c r="K315" i="2"/>
  <c r="J315" i="2"/>
  <c r="I315" i="2"/>
  <c r="H315" i="2"/>
  <c r="H226" i="2"/>
  <c r="H164" i="2"/>
  <c r="H160" i="2"/>
  <c r="K151" i="2"/>
  <c r="J151" i="2"/>
  <c r="I151" i="2"/>
  <c r="H151" i="2"/>
  <c r="G151" i="2"/>
  <c r="F151" i="2"/>
  <c r="H140" i="2"/>
  <c r="K119" i="2"/>
  <c r="J119" i="2"/>
  <c r="I119" i="2"/>
  <c r="H119" i="2"/>
  <c r="G119" i="2"/>
  <c r="F119" i="2"/>
  <c r="K83" i="2"/>
  <c r="J83" i="2"/>
  <c r="I83" i="2"/>
  <c r="H83" i="2"/>
  <c r="G83" i="2"/>
  <c r="F83" i="2"/>
  <c r="G49" i="1"/>
  <c r="G175" i="2"/>
  <c r="G85" i="2"/>
  <c r="G13" i="2"/>
  <c r="G183" i="2"/>
  <c r="H470" i="2"/>
  <c r="G471" i="2"/>
  <c r="G470" i="2" s="1"/>
  <c r="F471" i="2"/>
  <c r="F470" i="2" s="1"/>
  <c r="G430" i="2"/>
  <c r="G425" i="2"/>
  <c r="F425" i="2"/>
  <c r="G423" i="2"/>
  <c r="F423" i="2"/>
  <c r="G388" i="2"/>
  <c r="G372" i="2"/>
  <c r="H312" i="2"/>
  <c r="H309" i="2"/>
  <c r="H307" i="2"/>
  <c r="G307" i="2"/>
  <c r="G312" i="2"/>
  <c r="G309" i="2"/>
  <c r="F307" i="2"/>
  <c r="G320" i="2"/>
  <c r="G332" i="2"/>
  <c r="G315" i="2"/>
  <c r="F315" i="2"/>
  <c r="G278" i="2"/>
  <c r="I422" i="2" l="1"/>
  <c r="G422" i="2"/>
  <c r="H306" i="2"/>
  <c r="G306" i="2"/>
  <c r="G266" i="2"/>
  <c r="G172" i="2"/>
  <c r="G171" i="2" s="1"/>
  <c r="G134" i="2"/>
  <c r="G9" i="2"/>
  <c r="G39" i="2"/>
  <c r="G41" i="2"/>
  <c r="G50" i="2"/>
  <c r="G73" i="2"/>
  <c r="G78" i="2"/>
  <c r="G110" i="2"/>
  <c r="G115" i="2"/>
  <c r="G116" i="2"/>
  <c r="G121" i="2"/>
  <c r="G131" i="2"/>
  <c r="G138" i="2"/>
  <c r="G140" i="2"/>
  <c r="G147" i="2"/>
  <c r="G149" i="2"/>
  <c r="G154" i="2"/>
  <c r="G156" i="2"/>
  <c r="G158" i="2"/>
  <c r="G160" i="2"/>
  <c r="G164" i="2"/>
  <c r="G163" i="2" s="1"/>
  <c r="G167" i="2"/>
  <c r="G218" i="2"/>
  <c r="G220" i="2"/>
  <c r="G226" i="2"/>
  <c r="G244" i="2"/>
  <c r="G276" i="2"/>
  <c r="G293" i="2"/>
  <c r="G296" i="2"/>
  <c r="G295" i="2" s="1"/>
  <c r="G299" i="2"/>
  <c r="G304" i="2"/>
  <c r="G317" i="2"/>
  <c r="G326" i="2"/>
  <c r="G328" i="2"/>
  <c r="G330" i="2"/>
  <c r="G340" i="2"/>
  <c r="G343" i="2"/>
  <c r="G346" i="2"/>
  <c r="G355" i="2"/>
  <c r="G357" i="2"/>
  <c r="G359" i="2"/>
  <c r="G365" i="2"/>
  <c r="G369" i="2"/>
  <c r="G368" i="2" s="1"/>
  <c r="G378" i="2"/>
  <c r="G382" i="2"/>
  <c r="G384" i="2"/>
  <c r="G392" i="2"/>
  <c r="G387" i="2" s="1"/>
  <c r="G396" i="2"/>
  <c r="G398" i="2"/>
  <c r="G400" i="2"/>
  <c r="G410" i="2"/>
  <c r="G412" i="2"/>
  <c r="G414" i="2"/>
  <c r="G447" i="2"/>
  <c r="G446" i="2" s="1"/>
  <c r="G451" i="2"/>
  <c r="G450" i="2" s="1"/>
  <c r="G459" i="2"/>
  <c r="G461" i="2"/>
  <c r="G464" i="2"/>
  <c r="G463" i="2" s="1"/>
  <c r="G468" i="2"/>
  <c r="G467" i="2" s="1"/>
  <c r="G475" i="2"/>
  <c r="G474" i="2" s="1"/>
  <c r="G482" i="2"/>
  <c r="G481" i="2" s="1"/>
  <c r="G479" i="2" s="1"/>
  <c r="F482" i="2"/>
  <c r="F481" i="2" s="1"/>
  <c r="F479" i="2" s="1"/>
  <c r="F475" i="2"/>
  <c r="F474" i="2" s="1"/>
  <c r="F468" i="2"/>
  <c r="F467" i="2" s="1"/>
  <c r="F464" i="2"/>
  <c r="F463" i="2" s="1"/>
  <c r="F461" i="2"/>
  <c r="F459" i="2"/>
  <c r="F451" i="2"/>
  <c r="F450" i="2" s="1"/>
  <c r="F447" i="2"/>
  <c r="F446" i="2" s="1"/>
  <c r="F430" i="2"/>
  <c r="F422" i="2"/>
  <c r="F414" i="2"/>
  <c r="F412" i="2"/>
  <c r="F410" i="2"/>
  <c r="F400" i="2"/>
  <c r="F398" i="2"/>
  <c r="F396" i="2"/>
  <c r="F392" i="2"/>
  <c r="F388" i="2"/>
  <c r="F387" i="2" s="1"/>
  <c r="F384" i="2"/>
  <c r="F382" i="2"/>
  <c r="F378" i="2"/>
  <c r="F372" i="2"/>
  <c r="F369" i="2"/>
  <c r="F368" i="2" s="1"/>
  <c r="F365" i="2"/>
  <c r="F359" i="2"/>
  <c r="F357" i="2"/>
  <c r="F355" i="2"/>
  <c r="F346" i="2"/>
  <c r="F343" i="2"/>
  <c r="F340" i="2"/>
  <c r="F332" i="2"/>
  <c r="F330" i="2"/>
  <c r="F328" i="2"/>
  <c r="F326" i="2"/>
  <c r="F320" i="2"/>
  <c r="F317" i="2"/>
  <c r="F312" i="2"/>
  <c r="F309" i="2"/>
  <c r="F304" i="2"/>
  <c r="F299" i="2"/>
  <c r="F296" i="2"/>
  <c r="F295" i="2" s="1"/>
  <c r="F293" i="2"/>
  <c r="F278" i="2"/>
  <c r="F276" i="2"/>
  <c r="F266" i="2"/>
  <c r="F244" i="2"/>
  <c r="F226" i="2"/>
  <c r="F220" i="2"/>
  <c r="F218" i="2"/>
  <c r="F183" i="2"/>
  <c r="F175" i="2"/>
  <c r="F167" i="2"/>
  <c r="F164" i="2"/>
  <c r="F160" i="2"/>
  <c r="F158" i="2"/>
  <c r="F156" i="2"/>
  <c r="F154" i="2"/>
  <c r="F149" i="2"/>
  <c r="F147" i="2"/>
  <c r="F140" i="2"/>
  <c r="F138" i="2"/>
  <c r="F134" i="2"/>
  <c r="F131" i="2"/>
  <c r="F121" i="2"/>
  <c r="F116" i="2"/>
  <c r="F115" i="2"/>
  <c r="F110" i="2"/>
  <c r="F85" i="2"/>
  <c r="F78" i="2"/>
  <c r="F73" i="2"/>
  <c r="F50" i="2"/>
  <c r="F41" i="2"/>
  <c r="F39" i="2"/>
  <c r="F13" i="2"/>
  <c r="F9" i="2"/>
  <c r="F86" i="1"/>
  <c r="F110" i="1"/>
  <c r="F83" i="1"/>
  <c r="F82" i="1" s="1"/>
  <c r="F116" i="1"/>
  <c r="F78" i="1"/>
  <c r="J80" i="1"/>
  <c r="I80" i="1"/>
  <c r="H80" i="1"/>
  <c r="G80" i="1"/>
  <c r="F80" i="1"/>
  <c r="F76" i="1"/>
  <c r="F74" i="1"/>
  <c r="F49" i="1"/>
  <c r="F46" i="1"/>
  <c r="F33" i="1"/>
  <c r="F30" i="1"/>
  <c r="F22" i="1"/>
  <c r="F15" i="1"/>
  <c r="F13" i="1"/>
  <c r="G314" i="2" l="1"/>
  <c r="G8" i="2"/>
  <c r="F12" i="1"/>
  <c r="F118" i="2"/>
  <c r="G395" i="2"/>
  <c r="G342" i="2"/>
  <c r="G174" i="2"/>
  <c r="G153" i="2"/>
  <c r="F306" i="2"/>
  <c r="F371" i="2"/>
  <c r="F395" i="2"/>
  <c r="F163" i="2"/>
  <c r="F298" i="2"/>
  <c r="F458" i="2"/>
  <c r="F8" i="2"/>
  <c r="G118" i="2"/>
  <c r="F314" i="2"/>
  <c r="G371" i="2"/>
  <c r="F153" i="2"/>
  <c r="F342" i="2"/>
  <c r="G458" i="2"/>
  <c r="G444" i="2" s="1"/>
  <c r="G298" i="2"/>
  <c r="F146" i="2"/>
  <c r="G146" i="2"/>
  <c r="F174" i="2"/>
  <c r="F444" i="2"/>
  <c r="F32" i="1"/>
  <c r="F114" i="1" l="1"/>
  <c r="F119" i="1" s="1"/>
  <c r="G435" i="2"/>
  <c r="G442" i="2" s="1"/>
  <c r="G485" i="2" s="1"/>
  <c r="F435" i="2"/>
  <c r="F442" i="2" s="1"/>
  <c r="F485" i="2" s="1"/>
  <c r="K13" i="2"/>
  <c r="K266" i="2"/>
  <c r="J266" i="2"/>
  <c r="I266" i="2"/>
  <c r="K110" i="2"/>
  <c r="J110" i="2"/>
  <c r="I110" i="2"/>
  <c r="K85" i="2"/>
  <c r="J85" i="2"/>
  <c r="I85" i="2"/>
  <c r="K73" i="2"/>
  <c r="J73" i="2"/>
  <c r="I73" i="2"/>
  <c r="K372" i="2"/>
  <c r="J372" i="2"/>
  <c r="I372" i="2"/>
  <c r="J13" i="2"/>
  <c r="I13" i="2"/>
  <c r="H496" i="2" l="1"/>
  <c r="H495" i="2"/>
  <c r="H494" i="2"/>
  <c r="K183" i="2" l="1"/>
  <c r="J183" i="2"/>
  <c r="I183" i="2"/>
  <c r="K447" i="2" l="1"/>
  <c r="K446" i="2" s="1"/>
  <c r="J447" i="2"/>
  <c r="J446" i="2" s="1"/>
  <c r="I447" i="2"/>
  <c r="I446" i="2" s="1"/>
  <c r="H446" i="2"/>
  <c r="H430" i="2"/>
  <c r="K398" i="2"/>
  <c r="J398" i="2"/>
  <c r="I398" i="2"/>
  <c r="H398" i="2"/>
  <c r="K392" i="2"/>
  <c r="J392" i="2"/>
  <c r="I392" i="2"/>
  <c r="H372" i="2"/>
  <c r="H320" i="2"/>
  <c r="H332" i="2"/>
  <c r="K326" i="2"/>
  <c r="J326" i="2"/>
  <c r="I326" i="2"/>
  <c r="H326" i="2"/>
  <c r="H183" i="2"/>
  <c r="H266" i="2"/>
  <c r="K172" i="2" l="1"/>
  <c r="K171" i="2" s="1"/>
  <c r="J172" i="2"/>
  <c r="J171" i="2" s="1"/>
  <c r="I172" i="2"/>
  <c r="I171" i="2" s="1"/>
  <c r="H172" i="2"/>
  <c r="H171" i="2" s="1"/>
  <c r="K160" i="2"/>
  <c r="J160" i="2"/>
  <c r="I160" i="2"/>
  <c r="H134" i="2"/>
  <c r="H110" i="2"/>
  <c r="H73" i="2"/>
  <c r="H85" i="2"/>
  <c r="H9" i="2"/>
  <c r="G86" i="1" l="1"/>
  <c r="G116" i="1" l="1"/>
  <c r="E110" i="1" l="1"/>
  <c r="E86" i="1"/>
  <c r="E49" i="1"/>
  <c r="E46" i="1" l="1"/>
  <c r="E33" i="1"/>
  <c r="E22" i="1"/>
  <c r="E12" i="1" s="1"/>
  <c r="H497" i="2"/>
  <c r="G497" i="2"/>
  <c r="F497" i="2"/>
  <c r="K482" i="2"/>
  <c r="K481" i="2" s="1"/>
  <c r="K479" i="2" s="1"/>
  <c r="J482" i="2"/>
  <c r="J481" i="2" s="1"/>
  <c r="J479" i="2" s="1"/>
  <c r="I482" i="2"/>
  <c r="I481" i="2" s="1"/>
  <c r="I479" i="2" s="1"/>
  <c r="H482" i="2"/>
  <c r="H481" i="2" s="1"/>
  <c r="H479" i="2" s="1"/>
  <c r="K475" i="2"/>
  <c r="K474" i="2" s="1"/>
  <c r="J475" i="2"/>
  <c r="J474" i="2" s="1"/>
  <c r="I475" i="2"/>
  <c r="I474" i="2" s="1"/>
  <c r="H475" i="2"/>
  <c r="H474" i="2" s="1"/>
  <c r="K468" i="2"/>
  <c r="K467" i="2" s="1"/>
  <c r="J468" i="2"/>
  <c r="J467" i="2" s="1"/>
  <c r="I468" i="2"/>
  <c r="I467" i="2" s="1"/>
  <c r="H468" i="2"/>
  <c r="H467" i="2" s="1"/>
  <c r="K461" i="2"/>
  <c r="J461" i="2"/>
  <c r="I461" i="2"/>
  <c r="H461" i="2"/>
  <c r="K459" i="2"/>
  <c r="J459" i="2"/>
  <c r="J458" i="2" s="1"/>
  <c r="I459" i="2"/>
  <c r="I458" i="2" s="1"/>
  <c r="H459" i="2"/>
  <c r="K458" i="2"/>
  <c r="K451" i="2"/>
  <c r="K450" i="2" s="1"/>
  <c r="J451" i="2"/>
  <c r="J450" i="2" s="1"/>
  <c r="I451" i="2"/>
  <c r="I450" i="2" s="1"/>
  <c r="H451" i="2"/>
  <c r="H450" i="2" s="1"/>
  <c r="K430" i="2"/>
  <c r="J430" i="2"/>
  <c r="I430" i="2"/>
  <c r="K422" i="2"/>
  <c r="J422" i="2"/>
  <c r="K414" i="2"/>
  <c r="J414" i="2"/>
  <c r="I414" i="2"/>
  <c r="K412" i="2"/>
  <c r="J412" i="2"/>
  <c r="I412" i="2"/>
  <c r="H412" i="2"/>
  <c r="K400" i="2"/>
  <c r="J400" i="2"/>
  <c r="I400" i="2"/>
  <c r="K396" i="2"/>
  <c r="J396" i="2"/>
  <c r="I396" i="2"/>
  <c r="H396" i="2"/>
  <c r="K388" i="2"/>
  <c r="K387" i="2" s="1"/>
  <c r="J388" i="2"/>
  <c r="J387" i="2" s="1"/>
  <c r="I388" i="2"/>
  <c r="I387" i="2" s="1"/>
  <c r="H387" i="2"/>
  <c r="K384" i="2"/>
  <c r="J384" i="2"/>
  <c r="I384" i="2"/>
  <c r="H384" i="2"/>
  <c r="K382" i="2"/>
  <c r="J382" i="2"/>
  <c r="I382" i="2"/>
  <c r="H382" i="2"/>
  <c r="K378" i="2"/>
  <c r="J378" i="2"/>
  <c r="I378" i="2"/>
  <c r="H378" i="2"/>
  <c r="H371" i="2" s="1"/>
  <c r="K369" i="2"/>
  <c r="K368" i="2" s="1"/>
  <c r="J369" i="2"/>
  <c r="J368" i="2" s="1"/>
  <c r="I369" i="2"/>
  <c r="I368" i="2" s="1"/>
  <c r="H369" i="2"/>
  <c r="H368" i="2" s="1"/>
  <c r="K365" i="2"/>
  <c r="J365" i="2"/>
  <c r="I365" i="2"/>
  <c r="H365" i="2"/>
  <c r="K359" i="2"/>
  <c r="J359" i="2"/>
  <c r="I359" i="2"/>
  <c r="H359" i="2"/>
  <c r="K357" i="2"/>
  <c r="J357" i="2"/>
  <c r="I357" i="2"/>
  <c r="H357" i="2"/>
  <c r="K355" i="2"/>
  <c r="J355" i="2"/>
  <c r="I355" i="2"/>
  <c r="H355" i="2"/>
  <c r="K346" i="2"/>
  <c r="J346" i="2"/>
  <c r="I346" i="2"/>
  <c r="H346" i="2"/>
  <c r="K343" i="2"/>
  <c r="J343" i="2"/>
  <c r="I343" i="2"/>
  <c r="H343" i="2"/>
  <c r="K340" i="2"/>
  <c r="J340" i="2"/>
  <c r="I340" i="2"/>
  <c r="H340" i="2"/>
  <c r="K332" i="2"/>
  <c r="J332" i="2"/>
  <c r="I332" i="2"/>
  <c r="K330" i="2"/>
  <c r="J330" i="2"/>
  <c r="I330" i="2"/>
  <c r="H330" i="2"/>
  <c r="K328" i="2"/>
  <c r="J328" i="2"/>
  <c r="I328" i="2"/>
  <c r="H328" i="2"/>
  <c r="K320" i="2"/>
  <c r="J320" i="2"/>
  <c r="I320" i="2"/>
  <c r="K317" i="2"/>
  <c r="J317" i="2"/>
  <c r="I317" i="2"/>
  <c r="H317" i="2"/>
  <c r="K312" i="2"/>
  <c r="J312" i="2"/>
  <c r="I312" i="2"/>
  <c r="K304" i="2"/>
  <c r="J304" i="2"/>
  <c r="I304" i="2"/>
  <c r="H304" i="2"/>
  <c r="K299" i="2"/>
  <c r="J299" i="2"/>
  <c r="I299" i="2"/>
  <c r="H299" i="2"/>
  <c r="H298" i="2" s="1"/>
  <c r="K296" i="2"/>
  <c r="K295" i="2" s="1"/>
  <c r="J296" i="2"/>
  <c r="J295" i="2" s="1"/>
  <c r="I296" i="2"/>
  <c r="I295" i="2" s="1"/>
  <c r="H296" i="2"/>
  <c r="H295" i="2" s="1"/>
  <c r="K293" i="2"/>
  <c r="J293" i="2"/>
  <c r="I293" i="2"/>
  <c r="H293" i="2"/>
  <c r="K278" i="2"/>
  <c r="J278" i="2"/>
  <c r="I278" i="2"/>
  <c r="H278" i="2"/>
  <c r="K276" i="2"/>
  <c r="J276" i="2"/>
  <c r="I276" i="2"/>
  <c r="H276" i="2"/>
  <c r="K244" i="2"/>
  <c r="J244" i="2"/>
  <c r="I244" i="2"/>
  <c r="K226" i="2"/>
  <c r="J226" i="2"/>
  <c r="I226" i="2"/>
  <c r="K220" i="2"/>
  <c r="J220" i="2"/>
  <c r="I220" i="2"/>
  <c r="H220" i="2"/>
  <c r="K218" i="2"/>
  <c r="J218" i="2"/>
  <c r="I218" i="2"/>
  <c r="H218" i="2"/>
  <c r="K175" i="2"/>
  <c r="J175" i="2"/>
  <c r="I175" i="2"/>
  <c r="K167" i="2"/>
  <c r="J167" i="2"/>
  <c r="I167" i="2"/>
  <c r="H167" i="2"/>
  <c r="H163" i="2" s="1"/>
  <c r="K164" i="2"/>
  <c r="J164" i="2"/>
  <c r="I164" i="2"/>
  <c r="K158" i="2"/>
  <c r="J158" i="2"/>
  <c r="I158" i="2"/>
  <c r="H158" i="2"/>
  <c r="K156" i="2"/>
  <c r="J156" i="2"/>
  <c r="I156" i="2"/>
  <c r="H156" i="2"/>
  <c r="K154" i="2"/>
  <c r="J154" i="2"/>
  <c r="I154" i="2"/>
  <c r="H154" i="2"/>
  <c r="H153" i="2" s="1"/>
  <c r="K149" i="2"/>
  <c r="J149" i="2"/>
  <c r="I149" i="2"/>
  <c r="H149" i="2"/>
  <c r="K147" i="2"/>
  <c r="J147" i="2"/>
  <c r="I147" i="2"/>
  <c r="H147" i="2"/>
  <c r="H146" i="2" s="1"/>
  <c r="K140" i="2"/>
  <c r="J140" i="2"/>
  <c r="I140" i="2"/>
  <c r="K138" i="2"/>
  <c r="J138" i="2"/>
  <c r="I138" i="2"/>
  <c r="H138" i="2"/>
  <c r="K134" i="2"/>
  <c r="J134" i="2"/>
  <c r="I134" i="2"/>
  <c r="K131" i="2"/>
  <c r="J131" i="2"/>
  <c r="I131" i="2"/>
  <c r="H131" i="2"/>
  <c r="K121" i="2"/>
  <c r="J121" i="2"/>
  <c r="I121" i="2"/>
  <c r="H121" i="2"/>
  <c r="J116" i="2"/>
  <c r="J115" i="2" s="1"/>
  <c r="K116" i="2"/>
  <c r="I116" i="2"/>
  <c r="I115" i="2" s="1"/>
  <c r="H116" i="2"/>
  <c r="H115" i="2" s="1"/>
  <c r="K115" i="2"/>
  <c r="K78" i="2"/>
  <c r="J78" i="2"/>
  <c r="I78" i="2"/>
  <c r="H78" i="2"/>
  <c r="J50" i="2"/>
  <c r="I50" i="2"/>
  <c r="H50" i="2"/>
  <c r="I41" i="2"/>
  <c r="H41" i="2"/>
  <c r="K39" i="2"/>
  <c r="J39" i="2"/>
  <c r="I39" i="2"/>
  <c r="H39" i="2"/>
  <c r="K9" i="2"/>
  <c r="J9" i="2"/>
  <c r="I9" i="2"/>
  <c r="J116" i="1"/>
  <c r="I116" i="1"/>
  <c r="H116" i="1"/>
  <c r="J110" i="1"/>
  <c r="I110" i="1"/>
  <c r="H110" i="1"/>
  <c r="G110" i="1"/>
  <c r="J86" i="1"/>
  <c r="I86" i="1"/>
  <c r="J83" i="1"/>
  <c r="I83" i="1"/>
  <c r="H83" i="1"/>
  <c r="G83" i="1"/>
  <c r="G82" i="1" s="1"/>
  <c r="J82" i="1"/>
  <c r="I82" i="1"/>
  <c r="H82" i="1"/>
  <c r="J78" i="1"/>
  <c r="I78" i="1"/>
  <c r="H78" i="1"/>
  <c r="G78" i="1"/>
  <c r="J76" i="1"/>
  <c r="I76" i="1"/>
  <c r="H76" i="1"/>
  <c r="G76" i="1"/>
  <c r="J74" i="1"/>
  <c r="I74" i="1"/>
  <c r="H74" i="1"/>
  <c r="G74" i="1"/>
  <c r="J46" i="1"/>
  <c r="I46" i="1"/>
  <c r="H46" i="1"/>
  <c r="G46" i="1"/>
  <c r="J33" i="1"/>
  <c r="I33" i="1"/>
  <c r="H33" i="1"/>
  <c r="G33" i="1"/>
  <c r="J30" i="1"/>
  <c r="I30" i="1"/>
  <c r="H30" i="1"/>
  <c r="G30" i="1"/>
  <c r="G22" i="1"/>
  <c r="J15" i="1"/>
  <c r="I15" i="1"/>
  <c r="H15" i="1"/>
  <c r="G15" i="1"/>
  <c r="J13" i="1"/>
  <c r="I13" i="1"/>
  <c r="H13" i="1"/>
  <c r="G13" i="1"/>
  <c r="J298" i="2" l="1"/>
  <c r="H395" i="2"/>
  <c r="J163" i="2"/>
  <c r="H8" i="2"/>
  <c r="H174" i="2"/>
  <c r="H12" i="1"/>
  <c r="H342" i="2"/>
  <c r="H314" i="2"/>
  <c r="I12" i="1"/>
  <c r="K395" i="2"/>
  <c r="I163" i="2"/>
  <c r="H118" i="2"/>
  <c r="I32" i="1"/>
  <c r="I114" i="1" s="1"/>
  <c r="I119" i="1" s="1"/>
  <c r="J153" i="2"/>
  <c r="E32" i="1"/>
  <c r="E114" i="1" s="1"/>
  <c r="E119" i="1" s="1"/>
  <c r="J32" i="1"/>
  <c r="J12" i="1"/>
  <c r="K298" i="2"/>
  <c r="K153" i="2"/>
  <c r="I298" i="2"/>
  <c r="I153" i="2"/>
  <c r="K146" i="2"/>
  <c r="I146" i="2"/>
  <c r="K342" i="2"/>
  <c r="K163" i="2"/>
  <c r="J371" i="2"/>
  <c r="I342" i="2"/>
  <c r="J314" i="2"/>
  <c r="I314" i="2"/>
  <c r="K371" i="2"/>
  <c r="I371" i="2"/>
  <c r="K50" i="2"/>
  <c r="I118" i="2"/>
  <c r="J146" i="2"/>
  <c r="H458" i="2"/>
  <c r="H444" i="2" s="1"/>
  <c r="K306" i="2"/>
  <c r="K314" i="2"/>
  <c r="J342" i="2"/>
  <c r="I174" i="2"/>
  <c r="J174" i="2"/>
  <c r="J118" i="2"/>
  <c r="K118" i="2"/>
  <c r="H32" i="1"/>
  <c r="G32" i="1"/>
  <c r="G12" i="1"/>
  <c r="J395" i="2"/>
  <c r="I395" i="2"/>
  <c r="I8" i="2"/>
  <c r="J41" i="2"/>
  <c r="K41" i="2"/>
  <c r="I444" i="2"/>
  <c r="I435" i="2" l="1"/>
  <c r="I442" i="2" s="1"/>
  <c r="I485" i="2" s="1"/>
  <c r="H114" i="1"/>
  <c r="H119" i="1" s="1"/>
  <c r="J114" i="1"/>
  <c r="J119" i="1" s="1"/>
  <c r="J8" i="2"/>
  <c r="J435" i="2" s="1"/>
  <c r="J442" i="2" s="1"/>
  <c r="J485" i="2" s="1"/>
  <c r="K8" i="2"/>
  <c r="G114" i="1"/>
  <c r="G119" i="1" s="1"/>
  <c r="K174" i="2"/>
  <c r="H435" i="2" l="1"/>
  <c r="H442" i="2" s="1"/>
  <c r="H485" i="2" s="1"/>
  <c r="K435" i="2"/>
  <c r="K442" i="2" s="1"/>
  <c r="K485" i="2" s="1"/>
</calcChain>
</file>

<file path=xl/comments1.xml><?xml version="1.0" encoding="utf-8"?>
<comments xmlns="http://schemas.openxmlformats.org/spreadsheetml/2006/main">
  <authors>
    <author>pc2</author>
  </authors>
  <commentList>
    <comment ref="B467" authorId="0">
      <text>
        <r>
          <rPr>
            <b/>
            <sz val="8"/>
            <color indexed="81"/>
            <rFont val="Tahoma"/>
            <charset val="1"/>
          </rPr>
          <t>pc2: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<sst xmlns="http://schemas.openxmlformats.org/spreadsheetml/2006/main" count="721" uniqueCount="532">
  <si>
    <t>ROZPOČET</t>
  </si>
  <si>
    <t xml:space="preserve">OBCE JASTRABÁ, ZŠ s MŠ, ŠJ, ŠKD </t>
  </si>
  <si>
    <t>Položka</t>
  </si>
  <si>
    <t xml:space="preserve">Kód zdroja </t>
  </si>
  <si>
    <t>Názov</t>
  </si>
  <si>
    <t>P  R  Í  J  M  Y</t>
  </si>
  <si>
    <t>D A Ň O V É   P R Í J M Y</t>
  </si>
  <si>
    <t>Daň z príjmov fyzickej osoby</t>
  </si>
  <si>
    <t>Výnos dane z príjmov poukáz. územ. samospráve</t>
  </si>
  <si>
    <t>Dane z majetku</t>
  </si>
  <si>
    <t>Daň z nehnuteľnosti</t>
  </si>
  <si>
    <t>Z pozemkov FO</t>
  </si>
  <si>
    <t>Z pozemkov PO</t>
  </si>
  <si>
    <t>Zo stavieb FO</t>
  </si>
  <si>
    <t>Zo stavieb PO</t>
  </si>
  <si>
    <t>Z bytov a nebytových priestorov FO</t>
  </si>
  <si>
    <t>Dane za tovary a služby</t>
  </si>
  <si>
    <t>Dane za špeciálne služby</t>
  </si>
  <si>
    <t>Za psa</t>
  </si>
  <si>
    <t>Za komunál. odpad FO</t>
  </si>
  <si>
    <t>Za komunál. odpad PO</t>
  </si>
  <si>
    <t>za nevýherné hracie prístroje</t>
  </si>
  <si>
    <t xml:space="preserve">za predajné automaty </t>
  </si>
  <si>
    <t>Dane z použ. tovarov a povol. na výkon činn.</t>
  </si>
  <si>
    <t>Za dobývací priestor</t>
  </si>
  <si>
    <t>N E D A Ň O V É   P R Í J M Y</t>
  </si>
  <si>
    <t>Príjmy z vlastníctva majetku</t>
  </si>
  <si>
    <t>Nájom z pozemkov-SSE</t>
  </si>
  <si>
    <t>Nájom z pozemkov-Agro</t>
  </si>
  <si>
    <t>Nájom z pozemkov-(pri bývalom Pressobare)</t>
  </si>
  <si>
    <t>Nájom - za poľovnícky revír</t>
  </si>
  <si>
    <t xml:space="preserve">Nájom - za nebyt.priestory - sála, kuchynka KD </t>
  </si>
  <si>
    <t>Nájom - za nebytové priestory - BAZOKOV</t>
  </si>
  <si>
    <t>Nájom - za nebytové priestory - Telekomunikácie</t>
  </si>
  <si>
    <t>Nájom - za bytové priestory - byt -polyf.dom</t>
  </si>
  <si>
    <t>Nájom - za bytové priestory - školská bytovka</t>
  </si>
  <si>
    <t>Nájom - za nebyt. priestory - (bývalý Pressobar)</t>
  </si>
  <si>
    <t>Administratívne poplatky</t>
  </si>
  <si>
    <t>Správne poplatky</t>
  </si>
  <si>
    <t>Za porušenie predpisov</t>
  </si>
  <si>
    <t>Poplatky a platby z náhod.predaja a služieb</t>
  </si>
  <si>
    <t>Za použitie PV-3S</t>
  </si>
  <si>
    <t>Za separovaný zber - Envipak</t>
  </si>
  <si>
    <t>Za relácie v miestnom rozhlase</t>
  </si>
  <si>
    <t>Za kopírovacie práce</t>
  </si>
  <si>
    <t>Za elek. ver. osvetlenie - ŽSR</t>
  </si>
  <si>
    <t>Za elek., vodu - DS</t>
  </si>
  <si>
    <t>Za hrobové miesta (na 10 rokov)</t>
  </si>
  <si>
    <t>Za použitie traktora, vlečky</t>
  </si>
  <si>
    <t xml:space="preserve">Za požitie Lada Niva </t>
  </si>
  <si>
    <t>Za drevo</t>
  </si>
  <si>
    <t>za spotrebu vody</t>
  </si>
  <si>
    <t xml:space="preserve">za odpadové nádoby </t>
  </si>
  <si>
    <t>z recyklačného fondu</t>
  </si>
  <si>
    <t>za použitie vlečky</t>
  </si>
  <si>
    <t>za železo</t>
  </si>
  <si>
    <t>Ďalšie administratívne poplatky a iné popl.</t>
  </si>
  <si>
    <t>za znečisťovanie ovzdušia</t>
  </si>
  <si>
    <t>Úroky z domácich vkladov</t>
  </si>
  <si>
    <t xml:space="preserve">Z vkladov - úroky </t>
  </si>
  <si>
    <t xml:space="preserve">Iné nedaňové príjmy </t>
  </si>
  <si>
    <t>z dobropisov-preplatky SSE</t>
  </si>
  <si>
    <t>KAPITÁLOVÉ PRÍJMY</t>
  </si>
  <si>
    <t>Príjem z predaja pozemkov a nehmot. aktív</t>
  </si>
  <si>
    <t>z predaja kapitál. aktív</t>
  </si>
  <si>
    <t>Z predaja pozemkov</t>
  </si>
  <si>
    <t>GRANTY A TRANSFERY</t>
  </si>
  <si>
    <t>prenes.výkon št.spr.REGOB</t>
  </si>
  <si>
    <t>ÚPSVaR - dotácie na stravu</t>
  </si>
  <si>
    <t>ÚPSVaR - dotácie na školské potreby</t>
  </si>
  <si>
    <t>prenes.výkon št.spr.OÚ ŽP</t>
  </si>
  <si>
    <t>MDVaRR SR-na cestnú infraštruktúru</t>
  </si>
  <si>
    <t>ÚPSVaR - AČ</t>
  </si>
  <si>
    <t>ÚPSVaR- § 50 j (D. Struhár)</t>
  </si>
  <si>
    <t>MV SR - na voľby</t>
  </si>
  <si>
    <t>ÚPSVaR-RP</t>
  </si>
  <si>
    <t>FINANČNÉ OPERÁCIE</t>
  </si>
  <si>
    <t>RF obce</t>
  </si>
  <si>
    <t>NFV splátky (M.Bartošová)</t>
  </si>
  <si>
    <t>PRÍJMY   S P O L U (100, 200, 300, 400)</t>
  </si>
  <si>
    <t>Prenesený výkon št. správy - školstvo</t>
  </si>
  <si>
    <t>Zo štátneho rozpočtu</t>
  </si>
  <si>
    <t>PRÍJMY OBEC + PRENES. VÝKON ŠK.   S P O L U</t>
  </si>
  <si>
    <t>Odd.</t>
  </si>
  <si>
    <t>Položky</t>
  </si>
  <si>
    <t>Kód zdroja</t>
  </si>
  <si>
    <t>V  Ý  D  A  V  K  Y</t>
  </si>
  <si>
    <t>01.1.1.6</t>
  </si>
  <si>
    <t>OBCE</t>
  </si>
  <si>
    <t>Mzdy a platy</t>
  </si>
  <si>
    <t>Tarifný plat</t>
  </si>
  <si>
    <t>Tarifný plat-PK (REGOB,ŽP,CDaPK)</t>
  </si>
  <si>
    <t>Odmeny</t>
  </si>
  <si>
    <t>Poistné a príspevok do poisťovní</t>
  </si>
  <si>
    <t>Poistné do VŠZP</t>
  </si>
  <si>
    <t>Poistné do ostatných zdravot.poisťovní - PK</t>
  </si>
  <si>
    <t>Na nemocenské poistenie</t>
  </si>
  <si>
    <t>Na nemocenské poistenie - PK</t>
  </si>
  <si>
    <t>Na starobné poistenie</t>
  </si>
  <si>
    <t>Na starobné poistenie - PK</t>
  </si>
  <si>
    <t>Na úrazové poistenie</t>
  </si>
  <si>
    <t>Na úrazové poistenie - PK</t>
  </si>
  <si>
    <t>Na invalidné poistenie</t>
  </si>
  <si>
    <t>Na invalidné poistenie - PK</t>
  </si>
  <si>
    <t>Na poistenie v nezamestnanosti</t>
  </si>
  <si>
    <t>Na poistenie v nezamestnanosti - PK</t>
  </si>
  <si>
    <t>na garančné poistenie</t>
  </si>
  <si>
    <t>Poistenie do rezervného fondu</t>
  </si>
  <si>
    <t>Poistenie do rezervného fondu - PK</t>
  </si>
  <si>
    <t>Tovary a služby</t>
  </si>
  <si>
    <t>Cestovné náhrady</t>
  </si>
  <si>
    <t>Energia, vodné, komunikácie</t>
  </si>
  <si>
    <t>632001-1</t>
  </si>
  <si>
    <t>Elektrická energia - garáž</t>
  </si>
  <si>
    <t>vodné, stočné č. 130</t>
  </si>
  <si>
    <t>632003-1</t>
  </si>
  <si>
    <t xml:space="preserve">Poštové a telekom. služby-telefón </t>
  </si>
  <si>
    <t>632003-2</t>
  </si>
  <si>
    <t xml:space="preserve">Poštové a telekom. služby-poštovné </t>
  </si>
  <si>
    <t>Komunikač.infraštruktúra - internet</t>
  </si>
  <si>
    <t xml:space="preserve">Materiál </t>
  </si>
  <si>
    <t>telekomunikačná technika</t>
  </si>
  <si>
    <t xml:space="preserve">Materiál-náhradné diely-kosačka </t>
  </si>
  <si>
    <t>materiál-kosačka za trakor</t>
  </si>
  <si>
    <t>materiál-obecný byt</t>
  </si>
  <si>
    <t xml:space="preserve">Materiál-náhradné diely-píla  </t>
  </si>
  <si>
    <t>Všeobecný materiál-čistiace prostriedky</t>
  </si>
  <si>
    <t>Materiál - PK (REGOB,ŽP,CDaPK)</t>
  </si>
  <si>
    <t>Všeobecný materiál-kancel.potreby, toner</t>
  </si>
  <si>
    <t>Všeobecný materiál-ostatné</t>
  </si>
  <si>
    <t>Hasiace prístroje</t>
  </si>
  <si>
    <t>Knihy, časopisy, noviny (zákony, PP)</t>
  </si>
  <si>
    <t>1161-62</t>
  </si>
  <si>
    <t>Pracovné odevy,obuv a prac.pomôc.</t>
  </si>
  <si>
    <t>Softvér - licencie</t>
  </si>
  <si>
    <t>Webová aplikácia-kataster (Geosense geoportal)</t>
  </si>
  <si>
    <t>Reprezentačné</t>
  </si>
  <si>
    <t xml:space="preserve">Komunikač. infraštruktúra </t>
  </si>
  <si>
    <t>Dopravné</t>
  </si>
  <si>
    <t>Palivo, mazivá, oleje-píla</t>
  </si>
  <si>
    <t>Palivo, mazivá, oleje - centrála</t>
  </si>
  <si>
    <t xml:space="preserve">Rutinná a štandardná údržba </t>
  </si>
  <si>
    <t>oprava-kosačka</t>
  </si>
  <si>
    <t>oprava-píla</t>
  </si>
  <si>
    <t xml:space="preserve">Výpočtovej techniky </t>
  </si>
  <si>
    <t>Softvéru -  ošetrenie SW</t>
  </si>
  <si>
    <t>Služby</t>
  </si>
  <si>
    <t>Školenie, kurzy, sem., porad</t>
  </si>
  <si>
    <t>Propag., reklama a inzercia</t>
  </si>
  <si>
    <t>Všeobecné služby-rozbor vody</t>
  </si>
  <si>
    <t>Všeobecné služby-za činnosť OLH</t>
  </si>
  <si>
    <t>Všeobecné služby-FPÚaO Školská</t>
  </si>
  <si>
    <t>Všeobecné služby-školský byt</t>
  </si>
  <si>
    <t xml:space="preserve">Špeciálne služby-audit, geometr. plány </t>
  </si>
  <si>
    <t>Poplatky a odvody -odplata str.lístky, Slovgram</t>
  </si>
  <si>
    <t>Stravovanie</t>
  </si>
  <si>
    <t>Poistné</t>
  </si>
  <si>
    <t xml:space="preserve">Prídel do sociálneho fondu </t>
  </si>
  <si>
    <t>Odmeny poslancom OcZ</t>
  </si>
  <si>
    <t>Dohody (upratovačka, pranie, stavebný úrad)</t>
  </si>
  <si>
    <t>Transfery jednotlivcom a nezisk.pr.osobám</t>
  </si>
  <si>
    <t>Na členské príspevky - ZMOS, žiarsko, kremnicko</t>
  </si>
  <si>
    <t>Príspevok pri narodení dieťaťa</t>
  </si>
  <si>
    <t>Príspevok pre dieťa (pri nástupe do školy)</t>
  </si>
  <si>
    <t>01.1.2</t>
  </si>
  <si>
    <t>FINANČNÁ  A  ROZPOČT.  OBLASŤ</t>
  </si>
  <si>
    <t xml:space="preserve">Služby </t>
  </si>
  <si>
    <t>Poplatky bankám, odvody</t>
  </si>
  <si>
    <t>01.6.0.</t>
  </si>
  <si>
    <t>VŠEOBECNÉ VEREJNÉ SLUŽBY</t>
  </si>
  <si>
    <t>Poistné do VšZP</t>
  </si>
  <si>
    <t>Poistné do ostatných zdravot. poisťovní</t>
  </si>
  <si>
    <t>energie - voľby</t>
  </si>
  <si>
    <t>poštové a telekom. služby - voľby</t>
  </si>
  <si>
    <t>Materiál - voľby</t>
  </si>
  <si>
    <t>Reprezentačné - voľby</t>
  </si>
  <si>
    <t>preprav.a prenáj.dopr. prostried.-voľby</t>
  </si>
  <si>
    <t>cestovné náhrady - voľby</t>
  </si>
  <si>
    <t>stravovanie - voľby</t>
  </si>
  <si>
    <t>odmeny a príspevky - voľby</t>
  </si>
  <si>
    <t>odmeny zamestn.mimo prac.pomeru - voľby</t>
  </si>
  <si>
    <t>0.3.2.0</t>
  </si>
  <si>
    <t>P O Ž I A R N A   O C H R A N A</t>
  </si>
  <si>
    <t>Materiál</t>
  </si>
  <si>
    <t>Všeobecný materiál</t>
  </si>
  <si>
    <t>Servis, údržba</t>
  </si>
  <si>
    <t>SPRÁVA A ÚDRŽBA CIEST</t>
  </si>
  <si>
    <t>elektrická energia</t>
  </si>
  <si>
    <t>Rutinná a štandardná údržba</t>
  </si>
  <si>
    <t>Údržba miestnych komunikácií</t>
  </si>
  <si>
    <t>05.1.0</t>
  </si>
  <si>
    <t>N A K L A D A N I E   S   O D P A D M I</t>
  </si>
  <si>
    <t xml:space="preserve">Vš. materiál - vrecia na separ. odpad </t>
  </si>
  <si>
    <t>637004-1</t>
  </si>
  <si>
    <t xml:space="preserve">Odvoz odpadu </t>
  </si>
  <si>
    <t>637004-2</t>
  </si>
  <si>
    <t>Odvoz odpadu (kontajnery)</t>
  </si>
  <si>
    <t>06.2.0</t>
  </si>
  <si>
    <t>R O Z V O J   O B C I</t>
  </si>
  <si>
    <t xml:space="preserve">Odmeny </t>
  </si>
  <si>
    <t>Poistné VšZP</t>
  </si>
  <si>
    <t>Na garančné poistenie</t>
  </si>
  <si>
    <t>Energia, voda a komunikácie</t>
  </si>
  <si>
    <t>Elektrická energia - dielne</t>
  </si>
  <si>
    <t>Elektrická energia - polyfunk.dom</t>
  </si>
  <si>
    <t>632002-2</t>
  </si>
  <si>
    <t>Vodné - poľnohospodárska budova</t>
  </si>
  <si>
    <t>632002-3</t>
  </si>
  <si>
    <t>632002-4</t>
  </si>
  <si>
    <t>Vodné - č. 130</t>
  </si>
  <si>
    <t>interiérové vybavenie</t>
  </si>
  <si>
    <t xml:space="preserve">Všeobec.materiál </t>
  </si>
  <si>
    <t>Všeobec.materiál - polyfunkč. dom</t>
  </si>
  <si>
    <t>Špeciálny materiál - fľaše na zváranie</t>
  </si>
  <si>
    <t>Potraviny</t>
  </si>
  <si>
    <t>Uhlie</t>
  </si>
  <si>
    <t>PHM, mazivá, oleje, špec. kv. - PV-3S</t>
  </si>
  <si>
    <t>PHM, mazivá, oleje, špec.kvap.- traktor</t>
  </si>
  <si>
    <t>PHM, mazivá, oleje, špec.kvap.- Niva</t>
  </si>
  <si>
    <t>PHM, mazivá, oleje, špec.kvap.- štiepkovačka</t>
  </si>
  <si>
    <t>PHM, mazivá, oleje, špec.kvap.- kosačka traktor</t>
  </si>
  <si>
    <t>Doprava materiálu, STK, EK</t>
  </si>
  <si>
    <t>Servis, údržba, opravy  - PV-3S</t>
  </si>
  <si>
    <t>Servis, údržba, opravy  - traktor</t>
  </si>
  <si>
    <t>Servis, údržba, opravy  - niva</t>
  </si>
  <si>
    <t>Servis, údržba, opravy  - príves</t>
  </si>
  <si>
    <t>Servis, údržba, opravy - štiepkovačka</t>
  </si>
  <si>
    <t>Servis, údržba, opravy - rozbrusovačka</t>
  </si>
  <si>
    <t>Servis, údržba, opravy - kosačka veľká</t>
  </si>
  <si>
    <t>Zmluvné poistenie PV-3S</t>
  </si>
  <si>
    <t>Zmluvné poistenie traktor</t>
  </si>
  <si>
    <t>Zmluvné poistenie Niva</t>
  </si>
  <si>
    <t>Zmluvné poistenie príves</t>
  </si>
  <si>
    <t xml:space="preserve">Prenájom doprav. prostriedkov </t>
  </si>
  <si>
    <t>Karty, známky, poplatky - mýto</t>
  </si>
  <si>
    <t>oprava lavičiek</t>
  </si>
  <si>
    <t>oprava chodníka</t>
  </si>
  <si>
    <t>Nájomné za nájom</t>
  </si>
  <si>
    <t>Prenájom náradia</t>
  </si>
  <si>
    <t>Školenia, kurzy, semináre</t>
  </si>
  <si>
    <t>Všeobecné služby-práce v poraste, iné</t>
  </si>
  <si>
    <t>Všeobecné služby-vianočná výzdoba</t>
  </si>
  <si>
    <t>Náhrady</t>
  </si>
  <si>
    <t xml:space="preserve">Stravovanie </t>
  </si>
  <si>
    <t>Poistné-menšie obecné služby</t>
  </si>
  <si>
    <t>Odmeny zamest.mimo prac.pomeru</t>
  </si>
  <si>
    <t xml:space="preserve">Transfery jednotl.a nezisk. PO </t>
  </si>
  <si>
    <t>06.3.0</t>
  </si>
  <si>
    <t>Z Á S O B O V A N I E   V O D O U</t>
  </si>
  <si>
    <t>Údržba vodovodov</t>
  </si>
  <si>
    <t>06.4.0</t>
  </si>
  <si>
    <t>V E R E J N É   O S V E T L E N I E</t>
  </si>
  <si>
    <t>Energie</t>
  </si>
  <si>
    <t>Elektrická energia - verejné osvetlenie-majer</t>
  </si>
  <si>
    <t>Elektrická energia - OÚ VS</t>
  </si>
  <si>
    <t>Elektr. energia - VS Močarany pri Nevoľnom</t>
  </si>
  <si>
    <t>Elektrická energia-nedopl. Ihráč</t>
  </si>
  <si>
    <t>Údržba - verejné osvetlenie</t>
  </si>
  <si>
    <t>O B E C N Á   K N I Ž N I C A</t>
  </si>
  <si>
    <t>Nákup kníh</t>
  </si>
  <si>
    <t>Odmena na dohodu</t>
  </si>
  <si>
    <t>08.1.0.</t>
  </si>
  <si>
    <t>REKREAČ. A ŠPORT. SLUŽBY</t>
  </si>
  <si>
    <t xml:space="preserve">Energie, voda, komunikácie </t>
  </si>
  <si>
    <t xml:space="preserve">Energie </t>
  </si>
  <si>
    <t>Vodné, stočné</t>
  </si>
  <si>
    <t>Výpočtová technika-tlačiareň+taška na notebook</t>
  </si>
  <si>
    <t>Údržba - ihrisko</t>
  </si>
  <si>
    <t xml:space="preserve">Prenájom telocvične </t>
  </si>
  <si>
    <t>konkurzy a súťaže (šport. podujatia)</t>
  </si>
  <si>
    <t>Ihrisko na kasni</t>
  </si>
  <si>
    <t xml:space="preserve">Cestovné náhrady </t>
  </si>
  <si>
    <t>Dotácia na činnosť ŠK Jastrabá</t>
  </si>
  <si>
    <t xml:space="preserve">OST.KULT.SLUŽBY - KD </t>
  </si>
  <si>
    <t>Interiér.vybavenie-guma-miestnosť hudobníkov</t>
  </si>
  <si>
    <t>Všeobecný materiál (doplnenie kuchynky)</t>
  </si>
  <si>
    <t>Reprezentačné (jubilanti)</t>
  </si>
  <si>
    <t>preprava aparatúry</t>
  </si>
  <si>
    <t>Údržba KD</t>
  </si>
  <si>
    <t>konkurzy a súťaže-kultúrne akcie</t>
  </si>
  <si>
    <t>Odmeny zamestn.mimoprac.pomeru</t>
  </si>
  <si>
    <t>na projekt India-V. Bajnoková</t>
  </si>
  <si>
    <t>Dotácia skautom</t>
  </si>
  <si>
    <t>08.3.0</t>
  </si>
  <si>
    <t>V Y S I E L A C I E   S L U Ž B Y</t>
  </si>
  <si>
    <t>koncesionár.poplatky</t>
  </si>
  <si>
    <t>08.4.0</t>
  </si>
  <si>
    <t>NÁBOŽENSKÉ A INÉ SP.SLUŽBY</t>
  </si>
  <si>
    <t xml:space="preserve">Energie, voda a komunikácie </t>
  </si>
  <si>
    <t>Elektrická energia DS</t>
  </si>
  <si>
    <t>oprava mraziaka v DS</t>
  </si>
  <si>
    <t>Údržba DS</t>
  </si>
  <si>
    <t>Odbor.spôsobil.prevádzk.pohrebiska</t>
  </si>
  <si>
    <t>Dotácia - farský úrad</t>
  </si>
  <si>
    <t>Dotácia - eR-ko</t>
  </si>
  <si>
    <t>09.1.1.1.</t>
  </si>
  <si>
    <t>PREDŠKOLSKÁ VÝCHOVA</t>
  </si>
  <si>
    <t>09.1.2</t>
  </si>
  <si>
    <t>ZÁKLADNÉ VZDELANIE</t>
  </si>
  <si>
    <t>Odmena - riaditeľ</t>
  </si>
  <si>
    <t>Všeobecný materiál-dresy, šk. potreby</t>
  </si>
  <si>
    <t>Všeobecný materiál - prístrešok</t>
  </si>
  <si>
    <t>údržba budovy školy</t>
  </si>
  <si>
    <t>Propag., reklama, inzercia</t>
  </si>
  <si>
    <t>Všeobecné služby</t>
  </si>
  <si>
    <t>Poistné - budova školy</t>
  </si>
  <si>
    <t>dotácia na školské potreby</t>
  </si>
  <si>
    <t>ŠKOLSKÉ STRAVOVANIE</t>
  </si>
  <si>
    <t xml:space="preserve">Stravné - deti hmotná núdza </t>
  </si>
  <si>
    <t>10.7.0.1</t>
  </si>
  <si>
    <t>DÁV.SOC.POMOCI-HM.A SOC. NÚDZA</t>
  </si>
  <si>
    <t>vyplatené rodinné prídavky</t>
  </si>
  <si>
    <t>poistné-UoZ-pober.dávky v hm. núdzi</t>
  </si>
  <si>
    <t xml:space="preserve">BEŽNÉ VÝDAVKY OBCE   S P O L U </t>
  </si>
  <si>
    <t>ZŠ s MŠ originál. kompet. (MŠ, ŠJ, ŠKD)</t>
  </si>
  <si>
    <t>ZŠ s MŠ originál. kompet. (MŠ, ŠJ, ŠKD)-navýš.</t>
  </si>
  <si>
    <t>ZŠ s MŠ vlastné príjmy</t>
  </si>
  <si>
    <t>ZŠ s MŠ prenes.kompet. (št.rozp.)</t>
  </si>
  <si>
    <t>VÝDAVKY BEŽNÉ CELKOM-OBEC+ZŠ s MŠ</t>
  </si>
  <si>
    <t xml:space="preserve">KAPITÁLOVÉ VÝDAVKY </t>
  </si>
  <si>
    <t>06.2.0.</t>
  </si>
  <si>
    <t>ROZVOJ OBCÍ</t>
  </si>
  <si>
    <t>Obstarávanie kapitálových aktív</t>
  </si>
  <si>
    <t xml:space="preserve">Kosačka </t>
  </si>
  <si>
    <t>odvodňovací kanál na Kasni</t>
  </si>
  <si>
    <t>rekonštrukcia zastávok SAD</t>
  </si>
  <si>
    <t>71XXXX</t>
  </si>
  <si>
    <t>kapitálové výdavky zatiaľ bližšie neurčené</t>
  </si>
  <si>
    <t>Nákup pozemkov a nehmotných aktív</t>
  </si>
  <si>
    <t>Výkup pozemkov</t>
  </si>
  <si>
    <t>Nákup strojov, prístrojov, zariadení, techniky</t>
  </si>
  <si>
    <t>Nákup PC zostavy Bramicom</t>
  </si>
  <si>
    <t>REKREAČNÉ A ŠPORT. SLUŽBY</t>
  </si>
  <si>
    <t>Nákup strojov, prístrojov,zariadení,techniky</t>
  </si>
  <si>
    <t>notebook - ŠK Jastrabá</t>
  </si>
  <si>
    <t>09.1.2.</t>
  </si>
  <si>
    <t>Realizácia stavieb a ich technického zhodnot.</t>
  </si>
  <si>
    <t>rekonštrukcia chodníka v areáli ZŠ s MŠ</t>
  </si>
  <si>
    <t>Úvery, pôžičky a návratné finančné výpomoci</t>
  </si>
  <si>
    <t>NFV-Margita Bartošová</t>
  </si>
  <si>
    <t>VÝDAVKY   C E L K O M</t>
  </si>
  <si>
    <t>Príjmy</t>
  </si>
  <si>
    <t>Výdavky</t>
  </si>
  <si>
    <t>Schodok / prebytok</t>
  </si>
  <si>
    <t>Bežný rozpočet</t>
  </si>
  <si>
    <t>Kapitálový rozpočet</t>
  </si>
  <si>
    <t>Finančné operácie</t>
  </si>
  <si>
    <t>SPOLU</t>
  </si>
  <si>
    <t xml:space="preserve">   </t>
  </si>
  <si>
    <t>Vypracovala: Štefančová</t>
  </si>
  <si>
    <t>Vojtech Sklenár</t>
  </si>
  <si>
    <t xml:space="preserve">  starosta obce </t>
  </si>
  <si>
    <t>01.1.1.</t>
  </si>
  <si>
    <t>Skutočnosť 2014</t>
  </si>
  <si>
    <t>Návrh rozpočtu rok 2018</t>
  </si>
  <si>
    <t>Poistné do VšZP - ŠR</t>
  </si>
  <si>
    <t>Palivo, mazivá, oleje-kosačky</t>
  </si>
  <si>
    <t>preprava a prenájom dopr. prostr.</t>
  </si>
  <si>
    <t>Všeobecné služby-čistenie komína OcÚ</t>
  </si>
  <si>
    <t>Špeciálne služby - BENSOL</t>
  </si>
  <si>
    <t>Finančná výpomoc - J. Hanák</t>
  </si>
  <si>
    <t>Pracovné odevy, obuv</t>
  </si>
  <si>
    <t>doprava šamot - škola</t>
  </si>
  <si>
    <t>Špeciálne služby-statický posudok prístrešok šk.</t>
  </si>
  <si>
    <t>Realizácia stavieb a ich technického zhodnotenia</t>
  </si>
  <si>
    <t>Rekonštrukcia MK-časť Majer</t>
  </si>
  <si>
    <t>Snehová radlica</t>
  </si>
  <si>
    <t>08.2.0.</t>
  </si>
  <si>
    <t>Za pranie obrusov</t>
  </si>
  <si>
    <t>refakturácia asfaltovanie</t>
  </si>
  <si>
    <t>za znalecký posudok - Galis</t>
  </si>
  <si>
    <t>1AC1</t>
  </si>
  <si>
    <t>1AC2</t>
  </si>
  <si>
    <t>prenes.výkon št.spr.MDVaRR SR CDaPK</t>
  </si>
  <si>
    <t>prenes.výkon št. spr. MDVaRR SR-stavebný úrad</t>
  </si>
  <si>
    <t>72A</t>
  </si>
  <si>
    <t>Granty - darovacia zmluva p. Strašil</t>
  </si>
  <si>
    <t>Zo ŠR-na rekonštrukciu WC v KD</t>
  </si>
  <si>
    <t>Nájom - za nebytové priestory - Sklenárová-VADAM</t>
  </si>
  <si>
    <t>ÚPSVaR- § 50 j (J. Markoš)</t>
  </si>
  <si>
    <t>príjem z minulých rokov (r. 2015)</t>
  </si>
  <si>
    <t>632001-2</t>
  </si>
  <si>
    <t>Elektrická energia - pošta</t>
  </si>
  <si>
    <t>632001-3</t>
  </si>
  <si>
    <t>Plyn - pošta</t>
  </si>
  <si>
    <t>Výpočtová technika-tlačiareň HP</t>
  </si>
  <si>
    <t>633006-0</t>
  </si>
  <si>
    <t>633006-1</t>
  </si>
  <si>
    <t>633006-2</t>
  </si>
  <si>
    <t>633006-3</t>
  </si>
  <si>
    <t>633006-4</t>
  </si>
  <si>
    <t>633006-5</t>
  </si>
  <si>
    <t>633006-6</t>
  </si>
  <si>
    <t>Všeobecný materiál-nákup kukanádob na sklad</t>
  </si>
  <si>
    <t>633006-7</t>
  </si>
  <si>
    <t>633013-0</t>
  </si>
  <si>
    <t>633013-2</t>
  </si>
  <si>
    <t>637004-3</t>
  </si>
  <si>
    <t>637004-4</t>
  </si>
  <si>
    <t>Všeobecné služby-info sms</t>
  </si>
  <si>
    <t>637004-5</t>
  </si>
  <si>
    <t xml:space="preserve">Pokuty a penále </t>
  </si>
  <si>
    <t>Všeobecné služby - pošta</t>
  </si>
  <si>
    <t>Všeobecné služby-refakturácia Gondášová</t>
  </si>
  <si>
    <t>05.4.0.</t>
  </si>
  <si>
    <t>OCHRANA PRÍRODY A KRAJINY</t>
  </si>
  <si>
    <t>Špeciálne služby-expertíza lipa</t>
  </si>
  <si>
    <t>611000-1</t>
  </si>
  <si>
    <t>611000-2</t>
  </si>
  <si>
    <t>Tarifný plat (J. Markoš)</t>
  </si>
  <si>
    <t>Tarifný plat (J. Markoš - z ÚPSVaR)</t>
  </si>
  <si>
    <t>Poistenie do ostat. zdravot.poisťovní</t>
  </si>
  <si>
    <t xml:space="preserve">Na nemocenské poistenie </t>
  </si>
  <si>
    <t xml:space="preserve">Vodné - polyfunkč. dom </t>
  </si>
  <si>
    <t>Krovinorez - vl. zdroje</t>
  </si>
  <si>
    <t>Krovinorez - prepl. ÚPSVaR</t>
  </si>
  <si>
    <t>Všeobec.materiál - bojler polyf. dom</t>
  </si>
  <si>
    <t>Všeobec. materiál - družstvo</t>
  </si>
  <si>
    <t>PHM, mazivá, oleje, špec.kvap.- mulčovač</t>
  </si>
  <si>
    <t>údržba polyfunkčný dom</t>
  </si>
  <si>
    <t>údržba kaplnky</t>
  </si>
  <si>
    <t>údržba - chodník (pri kostole)</t>
  </si>
  <si>
    <t>Všeobecné služby - výmena vodomera</t>
  </si>
  <si>
    <t>Štúdie, expertízy</t>
  </si>
  <si>
    <t>Interiérové vybavenie-guma</t>
  </si>
  <si>
    <t>Prepravné autobus-turnaj Zlaté Moravce</t>
  </si>
  <si>
    <t>zriadenie wifi - ihrisko pod skalou</t>
  </si>
  <si>
    <t>Hoblovanie dosiek - ihrisko pod skalou</t>
  </si>
  <si>
    <t>Interiérové vybavenie - stoly, stoličky, vešiak</t>
  </si>
  <si>
    <t>Všeobecný materiál (lak, sedátko WC,zrkadlo WC)</t>
  </si>
  <si>
    <t>Všeobecný materiál (WC)</t>
  </si>
  <si>
    <t>všeobecné služby</t>
  </si>
  <si>
    <t>Vodné DS</t>
  </si>
  <si>
    <t>Vodné - cintorín</t>
  </si>
  <si>
    <t>ozvučenie DS</t>
  </si>
  <si>
    <t>Všeobecné služby (výroba ohrádky na pieskovisko)</t>
  </si>
  <si>
    <t>Poštovné</t>
  </si>
  <si>
    <t>Všeobecný materiál - odvodň. kanál</t>
  </si>
  <si>
    <t>Všeobecný materiál - elektromery</t>
  </si>
  <si>
    <t>Všeobecné služby - odvodň. kanál-asfaltovanie</t>
  </si>
  <si>
    <t>04.5.1.</t>
  </si>
  <si>
    <t>CESTNÁ DOPRAVA</t>
  </si>
  <si>
    <t>rekonštrukcia MK-od č.d. 123 po č.d. 129)</t>
  </si>
  <si>
    <t>62XXX</t>
  </si>
  <si>
    <t>odvody z dohôd</t>
  </si>
  <si>
    <t>Rýchlovarná kanvica</t>
  </si>
  <si>
    <t>na roky 2017- 2019</t>
  </si>
  <si>
    <t>Skutočnosť 2015</t>
  </si>
  <si>
    <t>Plnenie k 30. 09. 2016</t>
  </si>
  <si>
    <t>Návrh rozpočtu rok 2019</t>
  </si>
  <si>
    <t>Cintorínske poplatky - DS</t>
  </si>
  <si>
    <t>Granty a tranfery</t>
  </si>
  <si>
    <t>72C</t>
  </si>
  <si>
    <t xml:space="preserve">Granty </t>
  </si>
  <si>
    <t>Plnenie k            30. 09. 2016</t>
  </si>
  <si>
    <t>Materiál-obecný byt</t>
  </si>
  <si>
    <t>Všeobecný materiál-diáre,kalendáre</t>
  </si>
  <si>
    <t>633006-8</t>
  </si>
  <si>
    <t>Všeobecný materiál-čistiace prostriedky-pošta</t>
  </si>
  <si>
    <t>637015-2</t>
  </si>
  <si>
    <t>Poistné Pošta Partner</t>
  </si>
  <si>
    <t>Odvoz odpadu (kontajnery)refund. ÚPSVaR</t>
  </si>
  <si>
    <t>oprava siréna</t>
  </si>
  <si>
    <t>Na nemocenské dávky</t>
  </si>
  <si>
    <t>Špeciálne služby</t>
  </si>
  <si>
    <t>Odmeny DoVP</t>
  </si>
  <si>
    <t>Poistné do ostatných zdravot.poisť.</t>
  </si>
  <si>
    <t>konkurzy a súťaže-Mikuláš-(zo sponzor.príspevku)</t>
  </si>
  <si>
    <t>Všeobecný materiál-farba, cement, žiarovky</t>
  </si>
  <si>
    <t>Všeobecný materiál - kotolňa</t>
  </si>
  <si>
    <t>Stravné - deti hmotná núdza - režijné náklady</t>
  </si>
  <si>
    <t>09.6.0.</t>
  </si>
  <si>
    <t>KULTÚRNE SLUŽBY</t>
  </si>
  <si>
    <t>Modernizácia WC v KD</t>
  </si>
  <si>
    <t>Nájom z pozemkov - M J Business</t>
  </si>
  <si>
    <t>Iné - použitie kosačky, StVS</t>
  </si>
  <si>
    <t>Pošta Partner PČ</t>
  </si>
  <si>
    <t>Za obedy - dôchodcovia</t>
  </si>
  <si>
    <t>Vencel - za bojler</t>
  </si>
  <si>
    <t>iné</t>
  </si>
  <si>
    <t>ÚPSVaR- § 54 na pracovné odevy</t>
  </si>
  <si>
    <t xml:space="preserve">ÚPSVaR- § 54 </t>
  </si>
  <si>
    <t>ÚPSVaR - § 54</t>
  </si>
  <si>
    <t>ÚPSVaR - §54 Praxou k zamestnaniu</t>
  </si>
  <si>
    <t>131F</t>
  </si>
  <si>
    <t xml:space="preserve">Poistné do ostatných zdravot.poisťovní </t>
  </si>
  <si>
    <t>Poistné do ostatných zdravot.poisťovní-Pošta-PČ</t>
  </si>
  <si>
    <t>Na nemocenské poistenie pošta</t>
  </si>
  <si>
    <t>Na starobné poistenie - pošta</t>
  </si>
  <si>
    <t>Na úrazové poistenie pošta</t>
  </si>
  <si>
    <t>Na invalidné poistenie pošta</t>
  </si>
  <si>
    <t>Na poistenie v nezamestnanosti pošta</t>
  </si>
  <si>
    <t>Poistenie do rezervného fondu pošta</t>
  </si>
  <si>
    <t>telefón pošta</t>
  </si>
  <si>
    <t>Prenájom Pošta Partner PČ</t>
  </si>
  <si>
    <t>Špeciálne služby - urbanist.arch.štúdia,SPP zapojenie</t>
  </si>
  <si>
    <t>Všeobecné služby-bleskozvod požiar. Zbrojnica</t>
  </si>
  <si>
    <t>Vš. materiál - plechy na kontajnery</t>
  </si>
  <si>
    <t xml:space="preserve">Tarifný plat </t>
  </si>
  <si>
    <t>Tarifný plat (z ÚPSVaR)</t>
  </si>
  <si>
    <t>Tarifný plat (§ 54 - z ÚPSVaR)</t>
  </si>
  <si>
    <t>pracovné náradie</t>
  </si>
  <si>
    <t>pracovné náradie-prepl. ÚPSVaR §52</t>
  </si>
  <si>
    <t>Servis, údržba, opravy - mulčovač, ostatné náradie</t>
  </si>
  <si>
    <t>údržba družstvo</t>
  </si>
  <si>
    <t>oprava, údržba oporný múr v dolnej časti</t>
  </si>
  <si>
    <t>údržba studničiek</t>
  </si>
  <si>
    <t xml:space="preserve">Odstupné </t>
  </si>
  <si>
    <t>Bojler - šatne TJ, svetelná tabuľa</t>
  </si>
  <si>
    <t>Inzercia</t>
  </si>
  <si>
    <t>Konkurzy a súťaže</t>
  </si>
  <si>
    <t>10.2.0.</t>
  </si>
  <si>
    <t>STAROBA</t>
  </si>
  <si>
    <t>stavebná úprava MŠ</t>
  </si>
  <si>
    <t>Rekonštrukcia MK- časť</t>
  </si>
  <si>
    <t>111+131F</t>
  </si>
  <si>
    <t>projekt</t>
  </si>
  <si>
    <t>register adries</t>
  </si>
  <si>
    <t>za trhové miesto</t>
  </si>
  <si>
    <t>PRÍJMY SPOLU OBEC + RO na rok 2017</t>
  </si>
  <si>
    <t>Nákup - (do kuchynky),bojler do šk.bytu,mikrovlnka</t>
  </si>
  <si>
    <t>Interiérové vybavenie-koberce</t>
  </si>
  <si>
    <t>Kefy, metly - kotolňa</t>
  </si>
  <si>
    <t>VÝDAVKY SPOLU OBEC + RO na rok 2017</t>
  </si>
  <si>
    <t>Vyvesený na úradnej tabuli: dňa 29. 11. 2016</t>
  </si>
  <si>
    <t>Rekapitulácia rozpočtu  na rok 2017</t>
  </si>
  <si>
    <t>Zvesený z úradnej tabule: dňa 16. 12. 2016</t>
  </si>
  <si>
    <t>Schválený:  dňa 19. 12. 2016</t>
  </si>
  <si>
    <t>Uznesenie  OZ č.:   97/2016</t>
  </si>
  <si>
    <t>Rozpočet 2017</t>
  </si>
  <si>
    <t>Správne poplatky (kolky)</t>
  </si>
  <si>
    <t>Poplatky a odvody (kolky)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</si>
</sst>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/>
    <xf numFmtId="1" fontId="9" fillId="0" borderId="20" xfId="0" applyNumberFormat="1" applyFont="1" applyBorder="1" applyAlignment="1">
      <alignment horizontal="left"/>
    </xf>
    <xf numFmtId="1" fontId="8" fillId="0" borderId="20" xfId="0" applyNumberFormat="1" applyFont="1" applyBorder="1" applyAlignment="1">
      <alignment horizontal="left"/>
    </xf>
    <xf numFmtId="1" fontId="5" fillId="0" borderId="20" xfId="0" applyNumberFormat="1" applyFont="1" applyBorder="1" applyAlignment="1">
      <alignment horizontal="left"/>
    </xf>
    <xf numFmtId="1" fontId="5" fillId="0" borderId="24" xfId="0" applyNumberFormat="1" applyFont="1" applyBorder="1" applyAlignment="1">
      <alignment horizontal="left"/>
    </xf>
    <xf numFmtId="0" fontId="5" fillId="0" borderId="24" xfId="0" applyFont="1" applyBorder="1"/>
    <xf numFmtId="3" fontId="5" fillId="0" borderId="24" xfId="0" applyNumberFormat="1" applyFont="1" applyBorder="1"/>
    <xf numFmtId="2" fontId="5" fillId="0" borderId="24" xfId="0" applyNumberFormat="1" applyFont="1" applyBorder="1"/>
    <xf numFmtId="3" fontId="5" fillId="0" borderId="25" xfId="0" applyNumberFormat="1" applyFont="1" applyBorder="1"/>
    <xf numFmtId="1" fontId="8" fillId="0" borderId="24" xfId="0" applyNumberFormat="1" applyFont="1" applyBorder="1" applyAlignment="1">
      <alignment horizontal="left"/>
    </xf>
    <xf numFmtId="0" fontId="10" fillId="0" borderId="24" xfId="0" applyFont="1" applyBorder="1"/>
    <xf numFmtId="3" fontId="8" fillId="0" borderId="24" xfId="0" applyNumberFormat="1" applyFont="1" applyBorder="1"/>
    <xf numFmtId="2" fontId="10" fillId="0" borderId="24" xfId="0" applyNumberFormat="1" applyFont="1" applyBorder="1"/>
    <xf numFmtId="3" fontId="8" fillId="0" borderId="25" xfId="0" applyNumberFormat="1" applyFont="1" applyBorder="1"/>
    <xf numFmtId="0" fontId="8" fillId="0" borderId="24" xfId="0" applyFont="1" applyBorder="1"/>
    <xf numFmtId="2" fontId="8" fillId="0" borderId="24" xfId="0" applyNumberFormat="1" applyFont="1" applyBorder="1"/>
    <xf numFmtId="3" fontId="8" fillId="0" borderId="24" xfId="0" applyNumberFormat="1" applyFont="1" applyFill="1" applyBorder="1"/>
    <xf numFmtId="2" fontId="8" fillId="0" borderId="24" xfId="0" applyNumberFormat="1" applyFont="1" applyFill="1" applyBorder="1"/>
    <xf numFmtId="0" fontId="8" fillId="0" borderId="20" xfId="0" applyFont="1" applyBorder="1"/>
    <xf numFmtId="0" fontId="8" fillId="0" borderId="24" xfId="0" applyFont="1" applyBorder="1" applyAlignment="1">
      <alignment horizontal="left"/>
    </xf>
    <xf numFmtId="0" fontId="5" fillId="0" borderId="20" xfId="0" applyFont="1" applyBorder="1"/>
    <xf numFmtId="0" fontId="5" fillId="0" borderId="24" xfId="0" applyFont="1" applyBorder="1" applyAlignment="1">
      <alignment horizontal="left"/>
    </xf>
    <xf numFmtId="3" fontId="8" fillId="3" borderId="24" xfId="0" applyNumberFormat="1" applyFont="1" applyFill="1" applyBorder="1"/>
    <xf numFmtId="2" fontId="8" fillId="3" borderId="24" xfId="0" applyNumberFormat="1" applyFont="1" applyFill="1" applyBorder="1"/>
    <xf numFmtId="3" fontId="5" fillId="3" borderId="24" xfId="0" applyNumberFormat="1" applyFont="1" applyFill="1" applyBorder="1"/>
    <xf numFmtId="2" fontId="5" fillId="3" borderId="24" xfId="0" applyNumberFormat="1" applyFont="1" applyFill="1" applyBorder="1"/>
    <xf numFmtId="0" fontId="8" fillId="0" borderId="26" xfId="0" applyFont="1" applyBorder="1" applyAlignment="1">
      <alignment horizontal="left"/>
    </xf>
    <xf numFmtId="0" fontId="8" fillId="0" borderId="26" xfId="0" applyFont="1" applyBorder="1"/>
    <xf numFmtId="0" fontId="5" fillId="0" borderId="26" xfId="0" applyFont="1" applyBorder="1" applyAlignment="1">
      <alignment horizontal="left"/>
    </xf>
    <xf numFmtId="0" fontId="5" fillId="0" borderId="26" xfId="0" applyFont="1" applyBorder="1"/>
    <xf numFmtId="3" fontId="11" fillId="0" borderId="24" xfId="0" applyNumberFormat="1" applyFont="1" applyBorder="1"/>
    <xf numFmtId="2" fontId="11" fillId="0" borderId="24" xfId="0" applyNumberFormat="1" applyFont="1" applyBorder="1"/>
    <xf numFmtId="3" fontId="12" fillId="0" borderId="24" xfId="0" applyNumberFormat="1" applyFont="1" applyBorder="1"/>
    <xf numFmtId="2" fontId="12" fillId="0" borderId="24" xfId="0" applyNumberFormat="1" applyFont="1" applyBorder="1"/>
    <xf numFmtId="0" fontId="8" fillId="0" borderId="27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5" fillId="0" borderId="34" xfId="0" applyFont="1" applyBorder="1"/>
    <xf numFmtId="0" fontId="5" fillId="0" borderId="30" xfId="0" applyFont="1" applyBorder="1"/>
    <xf numFmtId="0" fontId="8" fillId="0" borderId="34" xfId="0" applyFont="1" applyBorder="1"/>
    <xf numFmtId="3" fontId="8" fillId="0" borderId="26" xfId="0" applyNumberFormat="1" applyFont="1" applyBorder="1"/>
    <xf numFmtId="2" fontId="8" fillId="0" borderId="26" xfId="0" applyNumberFormat="1" applyFont="1" applyBorder="1"/>
    <xf numFmtId="3" fontId="8" fillId="0" borderId="35" xfId="0" applyNumberFormat="1" applyFont="1" applyBorder="1"/>
    <xf numFmtId="0" fontId="8" fillId="0" borderId="36" xfId="0" applyFont="1" applyBorder="1"/>
    <xf numFmtId="3" fontId="8" fillId="0" borderId="36" xfId="0" applyNumberFormat="1" applyFont="1" applyBorder="1"/>
    <xf numFmtId="2" fontId="8" fillId="0" borderId="36" xfId="0" applyNumberFormat="1" applyFont="1" applyBorder="1"/>
    <xf numFmtId="3" fontId="8" fillId="0" borderId="37" xfId="0" applyNumberFormat="1" applyFont="1" applyBorder="1"/>
    <xf numFmtId="3" fontId="5" fillId="0" borderId="40" xfId="0" applyNumberFormat="1" applyFont="1" applyBorder="1"/>
    <xf numFmtId="2" fontId="5" fillId="0" borderId="40" xfId="0" applyNumberFormat="1" applyFont="1" applyBorder="1"/>
    <xf numFmtId="3" fontId="5" fillId="0" borderId="41" xfId="0" applyNumberFormat="1" applyFont="1" applyBorder="1"/>
    <xf numFmtId="0" fontId="13" fillId="0" borderId="0" xfId="0" applyFont="1"/>
    <xf numFmtId="0" fontId="14" fillId="0" borderId="0" xfId="0" applyFont="1"/>
    <xf numFmtId="0" fontId="14" fillId="0" borderId="9" xfId="0" applyFont="1" applyBorder="1"/>
    <xf numFmtId="0" fontId="13" fillId="0" borderId="36" xfId="0" applyFont="1" applyBorder="1"/>
    <xf numFmtId="1" fontId="9" fillId="0" borderId="7" xfId="0" applyNumberFormat="1" applyFont="1" applyBorder="1" applyAlignment="1">
      <alignment horizontal="left"/>
    </xf>
    <xf numFmtId="1" fontId="8" fillId="0" borderId="7" xfId="0" applyNumberFormat="1" applyFont="1" applyBorder="1" applyAlignment="1">
      <alignment horizontal="left"/>
    </xf>
    <xf numFmtId="1" fontId="5" fillId="0" borderId="26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left"/>
    </xf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2" fontId="5" fillId="0" borderId="24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0" fontId="8" fillId="0" borderId="7" xfId="0" applyFont="1" applyBorder="1"/>
    <xf numFmtId="49" fontId="5" fillId="0" borderId="26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5" fillId="0" borderId="48" xfId="0" applyFont="1" applyBorder="1"/>
    <xf numFmtId="0" fontId="5" fillId="0" borderId="7" xfId="0" applyFont="1" applyBorder="1"/>
    <xf numFmtId="3" fontId="11" fillId="0" borderId="24" xfId="0" applyNumberFormat="1" applyFont="1" applyFill="1" applyBorder="1"/>
    <xf numFmtId="2" fontId="11" fillId="0" borderId="24" xfId="0" applyNumberFormat="1" applyFont="1" applyFill="1" applyBorder="1"/>
    <xf numFmtId="3" fontId="12" fillId="0" borderId="24" xfId="0" applyNumberFormat="1" applyFont="1" applyFill="1" applyBorder="1" applyAlignment="1">
      <alignment horizontal="right"/>
    </xf>
    <xf numFmtId="2" fontId="12" fillId="0" borderId="24" xfId="0" applyNumberFormat="1" applyFont="1" applyFill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left"/>
    </xf>
    <xf numFmtId="0" fontId="14" fillId="0" borderId="36" xfId="0" applyFont="1" applyBorder="1"/>
    <xf numFmtId="3" fontId="8" fillId="0" borderId="24" xfId="0" applyNumberFormat="1" applyFont="1" applyFill="1" applyBorder="1" applyAlignment="1">
      <alignment horizontal="right"/>
    </xf>
    <xf numFmtId="2" fontId="8" fillId="0" borderId="24" xfId="0" applyNumberFormat="1" applyFont="1" applyFill="1" applyBorder="1" applyAlignment="1">
      <alignment horizontal="right"/>
    </xf>
    <xf numFmtId="2" fontId="12" fillId="0" borderId="24" xfId="0" applyNumberFormat="1" applyFont="1" applyBorder="1" applyAlignment="1">
      <alignment horizontal="right"/>
    </xf>
    <xf numFmtId="3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right"/>
    </xf>
    <xf numFmtId="0" fontId="5" fillId="0" borderId="33" xfId="0" applyFont="1" applyBorder="1"/>
    <xf numFmtId="0" fontId="16" fillId="0" borderId="15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4" fillId="0" borderId="0" xfId="0" applyFont="1" applyFill="1"/>
    <xf numFmtId="2" fontId="0" fillId="0" borderId="0" xfId="0" applyNumberFormat="1"/>
    <xf numFmtId="2" fontId="13" fillId="0" borderId="36" xfId="0" applyNumberFormat="1" applyFont="1" applyBorder="1"/>
    <xf numFmtId="2" fontId="14" fillId="0" borderId="0" xfId="0" applyNumberFormat="1" applyFont="1"/>
    <xf numFmtId="2" fontId="14" fillId="0" borderId="36" xfId="0" applyNumberFormat="1" applyFont="1" applyBorder="1"/>
    <xf numFmtId="2" fontId="16" fillId="0" borderId="54" xfId="0" applyNumberFormat="1" applyFont="1" applyBorder="1" applyAlignment="1">
      <alignment vertical="center"/>
    </xf>
    <xf numFmtId="3" fontId="5" fillId="0" borderId="24" xfId="0" applyNumberFormat="1" applyFont="1" applyFill="1" applyBorder="1"/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2" fontId="11" fillId="0" borderId="24" xfId="0" applyNumberFormat="1" applyFont="1" applyFill="1" applyBorder="1" applyAlignment="1">
      <alignment horizontal="right"/>
    </xf>
    <xf numFmtId="3" fontId="11" fillId="0" borderId="24" xfId="0" applyNumberFormat="1" applyFont="1" applyFill="1" applyBorder="1" applyAlignment="1">
      <alignment horizontal="right"/>
    </xf>
    <xf numFmtId="1" fontId="5" fillId="0" borderId="33" xfId="0" applyNumberFormat="1" applyFont="1" applyBorder="1" applyAlignment="1">
      <alignment horizontal="left"/>
    </xf>
    <xf numFmtId="2" fontId="5" fillId="0" borderId="33" xfId="0" applyNumberFormat="1" applyFont="1" applyBorder="1"/>
    <xf numFmtId="3" fontId="5" fillId="0" borderId="33" xfId="0" applyNumberFormat="1" applyFont="1" applyBorder="1"/>
    <xf numFmtId="0" fontId="8" fillId="0" borderId="24" xfId="0" applyFont="1" applyBorder="1" applyAlignment="1">
      <alignment horizontal="right"/>
    </xf>
    <xf numFmtId="0" fontId="14" fillId="0" borderId="36" xfId="0" applyFont="1" applyBorder="1" applyAlignment="1">
      <alignment horizontal="left"/>
    </xf>
    <xf numFmtId="2" fontId="14" fillId="0" borderId="37" xfId="0" applyNumberFormat="1" applyFont="1" applyBorder="1"/>
    <xf numFmtId="0" fontId="5" fillId="0" borderId="24" xfId="0" applyNumberFormat="1" applyFont="1" applyBorder="1"/>
    <xf numFmtId="0" fontId="5" fillId="0" borderId="24" xfId="0" applyFont="1" applyBorder="1" applyAlignment="1">
      <alignment horizontal="left"/>
    </xf>
    <xf numFmtId="0" fontId="0" fillId="0" borderId="7" xfId="0" applyBorder="1" applyAlignment="1">
      <alignment vertical="center" wrapText="1"/>
    </xf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0" fillId="0" borderId="7" xfId="0" applyBorder="1" applyAlignment="1">
      <alignment vertical="top"/>
    </xf>
    <xf numFmtId="0" fontId="0" fillId="0" borderId="33" xfId="0" applyBorder="1" applyAlignment="1">
      <alignment vertical="top"/>
    </xf>
    <xf numFmtId="0" fontId="1" fillId="0" borderId="26" xfId="0" applyFont="1" applyBorder="1" applyAlignment="1">
      <alignment vertical="top"/>
    </xf>
    <xf numFmtId="0" fontId="15" fillId="0" borderId="2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3" xfId="0" applyFont="1" applyBorder="1" applyAlignment="1">
      <alignment vertical="top"/>
    </xf>
    <xf numFmtId="3" fontId="12" fillId="0" borderId="24" xfId="0" applyNumberFormat="1" applyFont="1" applyFill="1" applyBorder="1"/>
    <xf numFmtId="3" fontId="8" fillId="0" borderId="26" xfId="0" applyNumberFormat="1" applyFont="1" applyFill="1" applyBorder="1"/>
    <xf numFmtId="2" fontId="8" fillId="4" borderId="24" xfId="0" applyNumberFormat="1" applyFont="1" applyFill="1" applyBorder="1"/>
    <xf numFmtId="2" fontId="8" fillId="4" borderId="24" xfId="0" applyNumberFormat="1" applyFont="1" applyFill="1" applyBorder="1" applyAlignment="1">
      <alignment horizontal="right"/>
    </xf>
    <xf numFmtId="0" fontId="8" fillId="4" borderId="24" xfId="0" applyFont="1" applyFill="1" applyBorder="1"/>
    <xf numFmtId="0" fontId="8" fillId="0" borderId="24" xfId="0" applyFont="1" applyFill="1" applyBorder="1"/>
    <xf numFmtId="44" fontId="13" fillId="0" borderId="42" xfId="0" applyNumberFormat="1" applyFont="1" applyBorder="1" applyAlignment="1"/>
    <xf numFmtId="44" fontId="14" fillId="0" borderId="43" xfId="0" applyNumberFormat="1" applyFont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43" xfId="0" applyFont="1" applyBorder="1" applyAlignment="1"/>
    <xf numFmtId="0" fontId="16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2" fontId="16" fillId="0" borderId="46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164" fontId="5" fillId="0" borderId="2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5" fillId="0" borderId="2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5" fillId="0" borderId="24" xfId="0" applyFont="1" applyBorder="1" applyAlignment="1">
      <alignment horizontal="left"/>
    </xf>
    <xf numFmtId="0" fontId="13" fillId="0" borderId="36" xfId="0" applyFont="1" applyBorder="1" applyAlignment="1"/>
    <xf numFmtId="0" fontId="0" fillId="0" borderId="33" xfId="0" applyBorder="1" applyAlignment="1">
      <alignment vertical="top"/>
    </xf>
    <xf numFmtId="0" fontId="5" fillId="0" borderId="49" xfId="0" applyFont="1" applyBorder="1" applyAlignment="1"/>
    <xf numFmtId="0" fontId="0" fillId="0" borderId="50" xfId="0" applyBorder="1" applyAlignment="1"/>
    <xf numFmtId="0" fontId="0" fillId="0" borderId="30" xfId="0" applyBorder="1" applyAlignment="1"/>
    <xf numFmtId="0" fontId="15" fillId="0" borderId="2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3" xfId="0" applyFont="1" applyBorder="1" applyAlignment="1">
      <alignment vertical="top"/>
    </xf>
    <xf numFmtId="3" fontId="6" fillId="0" borderId="45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1" fontId="5" fillId="0" borderId="7" xfId="0" applyNumberFormat="1" applyFont="1" applyBorder="1" applyAlignment="1">
      <alignment horizontal="left" vertical="center" textRotation="90" wrapText="1"/>
    </xf>
    <xf numFmtId="0" fontId="0" fillId="0" borderId="7" xfId="0" applyBorder="1" applyAlignment="1">
      <alignment vertical="center" textRotation="90" wrapText="1"/>
    </xf>
    <xf numFmtId="0" fontId="0" fillId="0" borderId="7" xfId="0" applyBorder="1" applyAlignment="1"/>
    <xf numFmtId="0" fontId="5" fillId="0" borderId="2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48" xfId="0" applyFont="1" applyBorder="1" applyAlignment="1">
      <alignment vertical="top"/>
    </xf>
    <xf numFmtId="49" fontId="5" fillId="0" borderId="26" xfId="0" applyNumberFormat="1" applyFont="1" applyBorder="1" applyAlignment="1">
      <alignment horizontal="left" vertical="top"/>
    </xf>
    <xf numFmtId="0" fontId="0" fillId="0" borderId="56" xfId="0" applyBorder="1" applyAlignment="1">
      <alignment vertical="top"/>
    </xf>
    <xf numFmtId="0" fontId="5" fillId="0" borderId="7" xfId="0" applyFont="1" applyBorder="1" applyAlignment="1">
      <alignment vertical="top"/>
    </xf>
    <xf numFmtId="49" fontId="5" fillId="0" borderId="2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17" fontId="5" fillId="0" borderId="48" xfId="0" applyNumberFormat="1" applyFont="1" applyBorder="1" applyAlignment="1">
      <alignment horizontal="center" vertical="top"/>
    </xf>
    <xf numFmtId="17" fontId="17" fillId="0" borderId="56" xfId="0" applyNumberFormat="1" applyFont="1" applyBorder="1" applyAlignment="1">
      <alignment horizontal="center" vertical="top"/>
    </xf>
    <xf numFmtId="3" fontId="8" fillId="4" borderId="24" xfId="0" applyNumberFormat="1" applyFont="1" applyFill="1" applyBorder="1"/>
    <xf numFmtId="3" fontId="5" fillId="4" borderId="24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102" workbookViewId="0">
      <selection activeCell="H14" sqref="H14"/>
    </sheetView>
  </sheetViews>
  <sheetFormatPr defaultRowHeight="15" x14ac:dyDescent="0.25"/>
  <cols>
    <col min="1" max="1" width="5.42578125" customWidth="1"/>
    <col min="2" max="2" width="11.5703125" customWidth="1"/>
    <col min="3" max="3" width="8.7109375" customWidth="1"/>
    <col min="4" max="4" width="45.7109375" customWidth="1"/>
    <col min="5" max="6" width="12.7109375" customWidth="1"/>
    <col min="7" max="7" width="10.85546875" customWidth="1"/>
    <col min="8" max="8" width="9.42578125" customWidth="1"/>
  </cols>
  <sheetData>
    <row r="1" spans="1:10" ht="4.5" hidden="1" customHeight="1" x14ac:dyDescent="0.25"/>
    <row r="2" spans="1:10" ht="16.5" customHeight="1" x14ac:dyDescent="0.25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x14ac:dyDescent="0.25">
      <c r="A3" s="145" t="s">
        <v>1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x14ac:dyDescent="0.25">
      <c r="A4" s="147" t="s">
        <v>446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0.75" customHeight="1" thickBot="1" x14ac:dyDescent="0.3"/>
    <row r="6" spans="1:10" ht="15.75" customHeight="1" thickBot="1" x14ac:dyDescent="0.3">
      <c r="A6" s="148"/>
      <c r="B6" s="150" t="s">
        <v>2</v>
      </c>
      <c r="C6" s="153" t="s">
        <v>3</v>
      </c>
      <c r="D6" s="156" t="s">
        <v>4</v>
      </c>
      <c r="E6" s="140" t="s">
        <v>353</v>
      </c>
      <c r="F6" s="140" t="s">
        <v>447</v>
      </c>
      <c r="G6" s="125" t="s">
        <v>448</v>
      </c>
      <c r="H6" s="122" t="s">
        <v>529</v>
      </c>
      <c r="I6" s="125" t="s">
        <v>354</v>
      </c>
      <c r="J6" s="126" t="s">
        <v>449</v>
      </c>
    </row>
    <row r="7" spans="1:10" x14ac:dyDescent="0.25">
      <c r="A7" s="149"/>
      <c r="B7" s="151"/>
      <c r="C7" s="154"/>
      <c r="D7" s="157"/>
      <c r="E7" s="159"/>
      <c r="F7" s="141"/>
      <c r="G7" s="123"/>
      <c r="H7" s="123"/>
      <c r="I7" s="123"/>
      <c r="J7" s="127"/>
    </row>
    <row r="8" spans="1:10" ht="15.75" thickBot="1" x14ac:dyDescent="0.3">
      <c r="A8" s="1"/>
      <c r="B8" s="152"/>
      <c r="C8" s="155"/>
      <c r="D8" s="158"/>
      <c r="E8" s="160"/>
      <c r="F8" s="142"/>
      <c r="G8" s="124"/>
      <c r="H8" s="124"/>
      <c r="I8" s="124"/>
      <c r="J8" s="128"/>
    </row>
    <row r="9" spans="1:10" x14ac:dyDescent="0.25">
      <c r="A9" s="2"/>
      <c r="B9" s="129" t="s">
        <v>5</v>
      </c>
      <c r="C9" s="130"/>
      <c r="D9" s="130"/>
      <c r="E9" s="130"/>
      <c r="F9" s="130"/>
      <c r="G9" s="130"/>
      <c r="H9" s="130"/>
      <c r="I9" s="130"/>
      <c r="J9" s="131"/>
    </row>
    <row r="10" spans="1:10" ht="4.5" customHeight="1" x14ac:dyDescent="0.25">
      <c r="A10" s="3"/>
      <c r="B10" s="132"/>
      <c r="C10" s="130"/>
      <c r="D10" s="130"/>
      <c r="E10" s="130"/>
      <c r="F10" s="130"/>
      <c r="G10" s="130"/>
      <c r="H10" s="130"/>
      <c r="I10" s="130"/>
      <c r="J10" s="131"/>
    </row>
    <row r="11" spans="1:10" hidden="1" x14ac:dyDescent="0.25">
      <c r="A11" s="4"/>
      <c r="B11" s="133"/>
      <c r="C11" s="134"/>
      <c r="D11" s="134"/>
      <c r="E11" s="134"/>
      <c r="F11" s="134"/>
      <c r="G11" s="134"/>
      <c r="H11" s="134"/>
      <c r="I11" s="134"/>
      <c r="J11" s="135"/>
    </row>
    <row r="12" spans="1:10" x14ac:dyDescent="0.25">
      <c r="A12" s="5"/>
      <c r="B12" s="6">
        <v>100</v>
      </c>
      <c r="C12" s="6"/>
      <c r="D12" s="7" t="s">
        <v>6</v>
      </c>
      <c r="E12" s="9">
        <f t="shared" ref="E12:J12" si="0">SUM(E13+E15+E22+E30)</f>
        <v>172067.94</v>
      </c>
      <c r="F12" s="9">
        <f t="shared" si="0"/>
        <v>184666.13999999998</v>
      </c>
      <c r="G12" s="9">
        <f t="shared" si="0"/>
        <v>148247.26999999999</v>
      </c>
      <c r="H12" s="8">
        <f t="shared" si="0"/>
        <v>197086</v>
      </c>
      <c r="I12" s="8">
        <f t="shared" si="0"/>
        <v>173989</v>
      </c>
      <c r="J12" s="10">
        <f t="shared" si="0"/>
        <v>175999</v>
      </c>
    </row>
    <row r="13" spans="1:10" x14ac:dyDescent="0.25">
      <c r="A13" s="5"/>
      <c r="B13" s="6">
        <v>111</v>
      </c>
      <c r="C13" s="6"/>
      <c r="D13" s="7" t="s">
        <v>7</v>
      </c>
      <c r="E13" s="9">
        <v>148018.92000000001</v>
      </c>
      <c r="F13" s="9">
        <f>SUM(F14)</f>
        <v>159110.51999999999</v>
      </c>
      <c r="G13" s="9">
        <f>SUM(G14)</f>
        <v>137384.97</v>
      </c>
      <c r="H13" s="8">
        <f>SUM(H14)</f>
        <v>172329</v>
      </c>
      <c r="I13" s="8">
        <f>SUM(I14)</f>
        <v>148000</v>
      </c>
      <c r="J13" s="10">
        <f>SUM(J14)</f>
        <v>150000</v>
      </c>
    </row>
    <row r="14" spans="1:10" x14ac:dyDescent="0.25">
      <c r="A14" s="4"/>
      <c r="B14" s="11">
        <v>111003</v>
      </c>
      <c r="C14" s="11">
        <v>41</v>
      </c>
      <c r="D14" s="12" t="s">
        <v>8</v>
      </c>
      <c r="E14" s="17">
        <v>148018.92000000001</v>
      </c>
      <c r="F14" s="17">
        <v>159110.51999999999</v>
      </c>
      <c r="G14" s="14">
        <v>137384.97</v>
      </c>
      <c r="H14" s="217">
        <v>172329</v>
      </c>
      <c r="I14" s="13">
        <v>148000</v>
      </c>
      <c r="J14" s="15">
        <v>150000</v>
      </c>
    </row>
    <row r="15" spans="1:10" x14ac:dyDescent="0.25">
      <c r="A15" s="5"/>
      <c r="B15" s="6">
        <v>120</v>
      </c>
      <c r="C15" s="6"/>
      <c r="D15" s="7" t="s">
        <v>9</v>
      </c>
      <c r="E15" s="9">
        <v>13789.34</v>
      </c>
      <c r="F15" s="9">
        <f>SUM(F17:F21)</f>
        <v>15510.24</v>
      </c>
      <c r="G15" s="9">
        <f>SUM(G17:G21)</f>
        <v>4328.71</v>
      </c>
      <c r="H15" s="8">
        <f>SUM(H17:H21)</f>
        <v>14006</v>
      </c>
      <c r="I15" s="8">
        <f>SUM(I17:I21)</f>
        <v>14006</v>
      </c>
      <c r="J15" s="10">
        <f>SUM(J17:J21)</f>
        <v>14006</v>
      </c>
    </row>
    <row r="16" spans="1:10" x14ac:dyDescent="0.25">
      <c r="A16" s="4"/>
      <c r="B16" s="11">
        <v>121</v>
      </c>
      <c r="C16" s="11"/>
      <c r="D16" s="16" t="s">
        <v>10</v>
      </c>
      <c r="E16" s="17"/>
      <c r="F16" s="17"/>
      <c r="G16" s="17"/>
      <c r="H16" s="13"/>
      <c r="I16" s="13"/>
      <c r="J16" s="15"/>
    </row>
    <row r="17" spans="1:10" x14ac:dyDescent="0.25">
      <c r="A17" s="4"/>
      <c r="B17" s="11">
        <v>121001</v>
      </c>
      <c r="C17" s="11">
        <v>41</v>
      </c>
      <c r="D17" s="16" t="s">
        <v>11</v>
      </c>
      <c r="E17" s="17">
        <v>1896.06</v>
      </c>
      <c r="F17" s="17">
        <v>1855.76</v>
      </c>
      <c r="G17" s="17">
        <v>1501.45</v>
      </c>
      <c r="H17" s="13">
        <v>2000</v>
      </c>
      <c r="I17" s="13">
        <v>2000</v>
      </c>
      <c r="J17" s="15">
        <v>2000</v>
      </c>
    </row>
    <row r="18" spans="1:10" x14ac:dyDescent="0.25">
      <c r="A18" s="4"/>
      <c r="B18" s="11">
        <v>121001</v>
      </c>
      <c r="C18" s="11">
        <v>41</v>
      </c>
      <c r="D18" s="16" t="s">
        <v>12</v>
      </c>
      <c r="E18" s="17">
        <v>9497.14</v>
      </c>
      <c r="F18" s="17">
        <v>11348.47</v>
      </c>
      <c r="G18" s="17">
        <v>974.04</v>
      </c>
      <c r="H18" s="13">
        <v>9300</v>
      </c>
      <c r="I18" s="13">
        <v>9300</v>
      </c>
      <c r="J18" s="15">
        <v>9300</v>
      </c>
    </row>
    <row r="19" spans="1:10" x14ac:dyDescent="0.25">
      <c r="A19" s="4"/>
      <c r="B19" s="11">
        <v>121002</v>
      </c>
      <c r="C19" s="11">
        <v>41</v>
      </c>
      <c r="D19" s="16" t="s">
        <v>13</v>
      </c>
      <c r="E19" s="17">
        <v>1781.16</v>
      </c>
      <c r="F19" s="17">
        <v>1768.42</v>
      </c>
      <c r="G19" s="17">
        <v>1329.84</v>
      </c>
      <c r="H19" s="13">
        <v>1820</v>
      </c>
      <c r="I19" s="13">
        <v>1820</v>
      </c>
      <c r="J19" s="15">
        <v>1820</v>
      </c>
    </row>
    <row r="20" spans="1:10" x14ac:dyDescent="0.25">
      <c r="A20" s="4"/>
      <c r="B20" s="11">
        <v>121002</v>
      </c>
      <c r="C20" s="11">
        <v>41</v>
      </c>
      <c r="D20" s="16" t="s">
        <v>14</v>
      </c>
      <c r="E20" s="17">
        <v>532.54999999999995</v>
      </c>
      <c r="F20" s="17">
        <v>457.76</v>
      </c>
      <c r="G20" s="17">
        <v>439.78</v>
      </c>
      <c r="H20" s="13">
        <v>800</v>
      </c>
      <c r="I20" s="13">
        <v>800</v>
      </c>
      <c r="J20" s="15">
        <v>800</v>
      </c>
    </row>
    <row r="21" spans="1:10" x14ac:dyDescent="0.25">
      <c r="A21" s="4"/>
      <c r="B21" s="11">
        <v>121003</v>
      </c>
      <c r="C21" s="11">
        <v>41</v>
      </c>
      <c r="D21" s="16" t="s">
        <v>15</v>
      </c>
      <c r="E21" s="17">
        <v>82.43</v>
      </c>
      <c r="F21" s="17">
        <v>79.83</v>
      </c>
      <c r="G21" s="17">
        <v>83.6</v>
      </c>
      <c r="H21" s="13">
        <v>86</v>
      </c>
      <c r="I21" s="13">
        <v>86</v>
      </c>
      <c r="J21" s="15">
        <v>86</v>
      </c>
    </row>
    <row r="22" spans="1:10" x14ac:dyDescent="0.25">
      <c r="A22" s="5"/>
      <c r="B22" s="6">
        <v>130</v>
      </c>
      <c r="C22" s="6"/>
      <c r="D22" s="7" t="s">
        <v>16</v>
      </c>
      <c r="E22" s="9">
        <f t="shared" ref="E22:G22" si="1">SUM(E24:E28)</f>
        <v>9728.58</v>
      </c>
      <c r="F22" s="9">
        <f t="shared" si="1"/>
        <v>9514.2800000000007</v>
      </c>
      <c r="G22" s="9">
        <f t="shared" si="1"/>
        <v>6002.49</v>
      </c>
      <c r="H22" s="8">
        <f>SUM(H24:H29)</f>
        <v>10220</v>
      </c>
      <c r="I22" s="8">
        <f>SUM(I24:I29)</f>
        <v>11452</v>
      </c>
      <c r="J22" s="10">
        <f>SUM(J24:J29)</f>
        <v>11462</v>
      </c>
    </row>
    <row r="23" spans="1:10" x14ac:dyDescent="0.25">
      <c r="A23" s="4"/>
      <c r="B23" s="11">
        <v>133</v>
      </c>
      <c r="C23" s="11">
        <v>41</v>
      </c>
      <c r="D23" s="16" t="s">
        <v>17</v>
      </c>
      <c r="E23" s="17"/>
      <c r="F23" s="17"/>
      <c r="G23" s="17"/>
      <c r="H23" s="13"/>
      <c r="I23" s="13"/>
      <c r="J23" s="15"/>
    </row>
    <row r="24" spans="1:10" x14ac:dyDescent="0.25">
      <c r="A24" s="4"/>
      <c r="B24" s="11">
        <v>133001</v>
      </c>
      <c r="C24" s="11">
        <v>41</v>
      </c>
      <c r="D24" s="16" t="s">
        <v>18</v>
      </c>
      <c r="E24" s="17">
        <v>480</v>
      </c>
      <c r="F24" s="17">
        <v>505</v>
      </c>
      <c r="G24" s="17">
        <v>305</v>
      </c>
      <c r="H24" s="13">
        <v>520</v>
      </c>
      <c r="I24" s="13">
        <v>520</v>
      </c>
      <c r="J24" s="15">
        <v>520</v>
      </c>
    </row>
    <row r="25" spans="1:10" x14ac:dyDescent="0.25">
      <c r="A25" s="4"/>
      <c r="B25" s="11">
        <v>133013</v>
      </c>
      <c r="C25" s="11">
        <v>41</v>
      </c>
      <c r="D25" s="16" t="s">
        <v>19</v>
      </c>
      <c r="E25" s="17">
        <v>8680.2199999999993</v>
      </c>
      <c r="F25" s="17">
        <v>8555.7800000000007</v>
      </c>
      <c r="G25" s="17">
        <v>5497.49</v>
      </c>
      <c r="H25" s="13">
        <v>8900</v>
      </c>
      <c r="I25" s="13">
        <v>9800</v>
      </c>
      <c r="J25" s="15">
        <v>9800</v>
      </c>
    </row>
    <row r="26" spans="1:10" x14ac:dyDescent="0.25">
      <c r="A26" s="4"/>
      <c r="B26" s="11">
        <v>133013</v>
      </c>
      <c r="C26" s="11">
        <v>41</v>
      </c>
      <c r="D26" s="16" t="s">
        <v>20</v>
      </c>
      <c r="E26" s="17">
        <v>502.36</v>
      </c>
      <c r="F26" s="17">
        <v>453.5</v>
      </c>
      <c r="G26" s="17">
        <v>200</v>
      </c>
      <c r="H26" s="13">
        <v>520</v>
      </c>
      <c r="I26" s="13">
        <v>600</v>
      </c>
      <c r="J26" s="15">
        <v>600</v>
      </c>
    </row>
    <row r="27" spans="1:10" x14ac:dyDescent="0.25">
      <c r="A27" s="4"/>
      <c r="B27" s="11">
        <v>133003</v>
      </c>
      <c r="C27" s="11">
        <v>41</v>
      </c>
      <c r="D27" s="16" t="s">
        <v>21</v>
      </c>
      <c r="E27" s="17">
        <v>66</v>
      </c>
      <c r="F27" s="17">
        <v>0</v>
      </c>
      <c r="G27" s="17">
        <v>0</v>
      </c>
      <c r="H27" s="18">
        <v>0</v>
      </c>
      <c r="I27" s="13">
        <v>132</v>
      </c>
      <c r="J27" s="15">
        <v>132</v>
      </c>
    </row>
    <row r="28" spans="1:10" x14ac:dyDescent="0.25">
      <c r="A28" s="4"/>
      <c r="B28" s="11">
        <v>133004</v>
      </c>
      <c r="C28" s="11">
        <v>41</v>
      </c>
      <c r="D28" s="16" t="s">
        <v>22</v>
      </c>
      <c r="E28" s="19">
        <v>0</v>
      </c>
      <c r="F28" s="19">
        <v>0</v>
      </c>
      <c r="G28" s="19">
        <v>0</v>
      </c>
      <c r="H28" s="18">
        <v>0</v>
      </c>
      <c r="I28" s="13">
        <v>100</v>
      </c>
      <c r="J28" s="15">
        <v>100</v>
      </c>
    </row>
    <row r="29" spans="1:10" x14ac:dyDescent="0.25">
      <c r="A29" s="4"/>
      <c r="B29" s="11">
        <v>133012</v>
      </c>
      <c r="C29" s="11">
        <v>41</v>
      </c>
      <c r="D29" s="16" t="s">
        <v>518</v>
      </c>
      <c r="E29" s="19">
        <v>0</v>
      </c>
      <c r="F29" s="19">
        <v>0</v>
      </c>
      <c r="G29" s="19">
        <v>0</v>
      </c>
      <c r="H29" s="18">
        <v>280</v>
      </c>
      <c r="I29" s="13">
        <v>300</v>
      </c>
      <c r="J29" s="15">
        <v>310</v>
      </c>
    </row>
    <row r="30" spans="1:10" x14ac:dyDescent="0.25">
      <c r="A30" s="4"/>
      <c r="B30" s="6">
        <v>134</v>
      </c>
      <c r="C30" s="6"/>
      <c r="D30" s="7" t="s">
        <v>23</v>
      </c>
      <c r="E30" s="9">
        <v>531.1</v>
      </c>
      <c r="F30" s="9">
        <f>SUM(F31)</f>
        <v>531.1</v>
      </c>
      <c r="G30" s="9">
        <f>SUM(G31)</f>
        <v>531.1</v>
      </c>
      <c r="H30" s="8">
        <f>SUM(H31)</f>
        <v>531</v>
      </c>
      <c r="I30" s="8">
        <f>SUM(I31)</f>
        <v>531</v>
      </c>
      <c r="J30" s="10">
        <f>SUM(J31)</f>
        <v>531</v>
      </c>
    </row>
    <row r="31" spans="1:10" x14ac:dyDescent="0.25">
      <c r="A31" s="4"/>
      <c r="B31" s="11">
        <v>134001</v>
      </c>
      <c r="C31" s="11">
        <v>41</v>
      </c>
      <c r="D31" s="16" t="s">
        <v>24</v>
      </c>
      <c r="E31" s="17">
        <v>531.1</v>
      </c>
      <c r="F31" s="17">
        <v>531.1</v>
      </c>
      <c r="G31" s="17">
        <v>531.1</v>
      </c>
      <c r="H31" s="13">
        <v>531</v>
      </c>
      <c r="I31" s="13">
        <v>531</v>
      </c>
      <c r="J31" s="15">
        <v>531</v>
      </c>
    </row>
    <row r="32" spans="1:10" x14ac:dyDescent="0.25">
      <c r="A32" s="5"/>
      <c r="B32" s="6">
        <v>200</v>
      </c>
      <c r="C32" s="6"/>
      <c r="D32" s="7" t="s">
        <v>25</v>
      </c>
      <c r="E32" s="9">
        <f>SUM(E46+E33+E49+E74+E76+E78)</f>
        <v>16335.750000000002</v>
      </c>
      <c r="F32" s="9">
        <f>SUM(F33+F46+F49+F74+F76+F78+F80)</f>
        <v>25589.130000000005</v>
      </c>
      <c r="G32" s="9">
        <f>SUM(G33+G46+G49+G74+G76+G78)</f>
        <v>23389.180000000004</v>
      </c>
      <c r="H32" s="8">
        <f>SUM(H33+H46+H49+H74+H76+H78)</f>
        <v>21401.77</v>
      </c>
      <c r="I32" s="8">
        <f>SUM(I33+I46+I49+I74+I76+I78)</f>
        <v>22797</v>
      </c>
      <c r="J32" s="10">
        <f>SUM(J33+J46+J49+J74+J76+J78)</f>
        <v>23102</v>
      </c>
    </row>
    <row r="33" spans="1:10" x14ac:dyDescent="0.25">
      <c r="A33" s="5"/>
      <c r="B33" s="6">
        <v>212</v>
      </c>
      <c r="C33" s="6"/>
      <c r="D33" s="7" t="s">
        <v>26</v>
      </c>
      <c r="E33" s="9">
        <f t="shared" ref="E33:J33" si="2">SUM(E34:E45)</f>
        <v>8035.3600000000006</v>
      </c>
      <c r="F33" s="9">
        <f t="shared" si="2"/>
        <v>7142.12</v>
      </c>
      <c r="G33" s="9">
        <f t="shared" si="2"/>
        <v>3331.4700000000003</v>
      </c>
      <c r="H33" s="8">
        <f t="shared" si="2"/>
        <v>6458.77</v>
      </c>
      <c r="I33" s="8">
        <f t="shared" si="2"/>
        <v>7759</v>
      </c>
      <c r="J33" s="10">
        <f t="shared" si="2"/>
        <v>7759</v>
      </c>
    </row>
    <row r="34" spans="1:10" x14ac:dyDescent="0.25">
      <c r="A34" s="5"/>
      <c r="B34" s="11">
        <v>212002</v>
      </c>
      <c r="C34" s="11">
        <v>41</v>
      </c>
      <c r="D34" s="16" t="s">
        <v>27</v>
      </c>
      <c r="E34" s="17">
        <v>240</v>
      </c>
      <c r="F34" s="17">
        <v>240</v>
      </c>
      <c r="G34" s="17">
        <v>0</v>
      </c>
      <c r="H34" s="13">
        <v>240</v>
      </c>
      <c r="I34" s="13">
        <v>240</v>
      </c>
      <c r="J34" s="15">
        <v>240</v>
      </c>
    </row>
    <row r="35" spans="1:10" x14ac:dyDescent="0.25">
      <c r="A35" s="4"/>
      <c r="B35" s="11">
        <v>212002</v>
      </c>
      <c r="C35" s="11">
        <v>41</v>
      </c>
      <c r="D35" s="16" t="s">
        <v>28</v>
      </c>
      <c r="E35" s="19">
        <v>1739.33</v>
      </c>
      <c r="F35" s="19">
        <v>1739.33</v>
      </c>
      <c r="G35" s="19">
        <v>0</v>
      </c>
      <c r="H35" s="18">
        <v>1739</v>
      </c>
      <c r="I35" s="13">
        <v>1739</v>
      </c>
      <c r="J35" s="15">
        <v>1739</v>
      </c>
    </row>
    <row r="36" spans="1:10" x14ac:dyDescent="0.25">
      <c r="A36" s="4"/>
      <c r="B36" s="11">
        <v>212002</v>
      </c>
      <c r="C36" s="11">
        <v>41</v>
      </c>
      <c r="D36" s="16" t="s">
        <v>474</v>
      </c>
      <c r="E36" s="19">
        <v>0</v>
      </c>
      <c r="F36" s="19">
        <v>0</v>
      </c>
      <c r="G36" s="19">
        <v>1</v>
      </c>
      <c r="H36" s="18">
        <v>1</v>
      </c>
      <c r="I36" s="13">
        <v>1</v>
      </c>
      <c r="J36" s="15">
        <v>1</v>
      </c>
    </row>
    <row r="37" spans="1:10" x14ac:dyDescent="0.25">
      <c r="A37" s="4"/>
      <c r="B37" s="11">
        <v>212002</v>
      </c>
      <c r="C37" s="11">
        <v>41</v>
      </c>
      <c r="D37" s="16" t="s">
        <v>29</v>
      </c>
      <c r="E37" s="19">
        <v>7</v>
      </c>
      <c r="F37" s="19">
        <v>0</v>
      </c>
      <c r="G37" s="19">
        <v>0</v>
      </c>
      <c r="H37" s="18">
        <v>0</v>
      </c>
      <c r="I37" s="13">
        <v>0</v>
      </c>
      <c r="J37" s="15">
        <v>0</v>
      </c>
    </row>
    <row r="38" spans="1:10" x14ac:dyDescent="0.25">
      <c r="A38" s="4"/>
      <c r="B38" s="11">
        <v>212002</v>
      </c>
      <c r="C38" s="11">
        <v>41</v>
      </c>
      <c r="D38" s="16" t="s">
        <v>30</v>
      </c>
      <c r="E38" s="17">
        <v>169.77</v>
      </c>
      <c r="F38" s="17">
        <v>169.77</v>
      </c>
      <c r="G38" s="17">
        <v>169.77</v>
      </c>
      <c r="H38" s="13">
        <v>169.77</v>
      </c>
      <c r="I38" s="13">
        <v>170</v>
      </c>
      <c r="J38" s="15">
        <v>170</v>
      </c>
    </row>
    <row r="39" spans="1:10" x14ac:dyDescent="0.25">
      <c r="A39" s="4"/>
      <c r="B39" s="11">
        <v>212003</v>
      </c>
      <c r="C39" s="11">
        <v>41</v>
      </c>
      <c r="D39" s="16" t="s">
        <v>31</v>
      </c>
      <c r="E39" s="17">
        <v>387</v>
      </c>
      <c r="F39" s="17">
        <v>245.5</v>
      </c>
      <c r="G39" s="17">
        <v>78</v>
      </c>
      <c r="H39" s="13">
        <v>400</v>
      </c>
      <c r="I39" s="13">
        <v>500</v>
      </c>
      <c r="J39" s="15">
        <v>500</v>
      </c>
    </row>
    <row r="40" spans="1:10" x14ac:dyDescent="0.25">
      <c r="A40" s="4"/>
      <c r="B40" s="11">
        <v>212003</v>
      </c>
      <c r="C40" s="11">
        <v>41</v>
      </c>
      <c r="D40" s="16" t="s">
        <v>378</v>
      </c>
      <c r="E40" s="17">
        <v>648.12</v>
      </c>
      <c r="F40" s="17">
        <v>58.92</v>
      </c>
      <c r="G40" s="17">
        <v>0</v>
      </c>
      <c r="H40" s="13">
        <v>0</v>
      </c>
      <c r="I40" s="13">
        <v>0</v>
      </c>
      <c r="J40" s="15">
        <v>0</v>
      </c>
    </row>
    <row r="41" spans="1:10" x14ac:dyDescent="0.25">
      <c r="A41" s="4"/>
      <c r="B41" s="11">
        <v>212003</v>
      </c>
      <c r="C41" s="11">
        <v>41</v>
      </c>
      <c r="D41" s="16" t="s">
        <v>32</v>
      </c>
      <c r="E41" s="17">
        <v>2018.9</v>
      </c>
      <c r="F41" s="17">
        <v>1863.6</v>
      </c>
      <c r="G41" s="17">
        <v>1397.7</v>
      </c>
      <c r="H41" s="13">
        <v>1864</v>
      </c>
      <c r="I41" s="13">
        <v>1864</v>
      </c>
      <c r="J41" s="15">
        <v>1864</v>
      </c>
    </row>
    <row r="42" spans="1:10" x14ac:dyDescent="0.25">
      <c r="A42" s="20"/>
      <c r="B42" s="21">
        <v>212003</v>
      </c>
      <c r="C42" s="21">
        <v>41</v>
      </c>
      <c r="D42" s="16" t="s">
        <v>33</v>
      </c>
      <c r="E42" s="17">
        <v>630.67999999999995</v>
      </c>
      <c r="F42" s="17">
        <v>1330</v>
      </c>
      <c r="G42" s="17">
        <v>665</v>
      </c>
      <c r="H42" s="18">
        <v>665</v>
      </c>
      <c r="I42" s="13">
        <v>665</v>
      </c>
      <c r="J42" s="15">
        <v>665</v>
      </c>
    </row>
    <row r="43" spans="1:10" x14ac:dyDescent="0.25">
      <c r="A43" s="20"/>
      <c r="B43" s="21">
        <v>212003</v>
      </c>
      <c r="C43" s="21">
        <v>41</v>
      </c>
      <c r="D43" s="16" t="s">
        <v>34</v>
      </c>
      <c r="E43" s="17">
        <v>1200</v>
      </c>
      <c r="F43" s="17">
        <v>1300</v>
      </c>
      <c r="G43" s="17">
        <v>900</v>
      </c>
      <c r="H43" s="13">
        <v>1200</v>
      </c>
      <c r="I43" s="13">
        <v>1200</v>
      </c>
      <c r="J43" s="15">
        <v>1200</v>
      </c>
    </row>
    <row r="44" spans="1:10" x14ac:dyDescent="0.25">
      <c r="A44" s="20"/>
      <c r="B44" s="21">
        <v>212003</v>
      </c>
      <c r="C44" s="21">
        <v>41</v>
      </c>
      <c r="D44" s="16" t="s">
        <v>35</v>
      </c>
      <c r="E44" s="17">
        <v>180</v>
      </c>
      <c r="F44" s="17">
        <v>195</v>
      </c>
      <c r="G44" s="17">
        <v>120</v>
      </c>
      <c r="H44" s="13">
        <v>180</v>
      </c>
      <c r="I44" s="13">
        <v>180</v>
      </c>
      <c r="J44" s="15">
        <v>180</v>
      </c>
    </row>
    <row r="45" spans="1:10" x14ac:dyDescent="0.25">
      <c r="A45" s="20"/>
      <c r="B45" s="21">
        <v>212003</v>
      </c>
      <c r="C45" s="21">
        <v>41</v>
      </c>
      <c r="D45" s="16" t="s">
        <v>36</v>
      </c>
      <c r="E45" s="17">
        <v>814.56</v>
      </c>
      <c r="F45" s="17">
        <v>0</v>
      </c>
      <c r="G45" s="17">
        <v>0</v>
      </c>
      <c r="H45" s="18">
        <v>0</v>
      </c>
      <c r="I45" s="13">
        <v>1200</v>
      </c>
      <c r="J45" s="15">
        <v>1200</v>
      </c>
    </row>
    <row r="46" spans="1:10" x14ac:dyDescent="0.25">
      <c r="A46" s="22"/>
      <c r="B46" s="23">
        <v>221</v>
      </c>
      <c r="C46" s="23"/>
      <c r="D46" s="7" t="s">
        <v>37</v>
      </c>
      <c r="E46" s="9">
        <f t="shared" ref="E46:J46" si="3">SUM(E47:E48)</f>
        <v>696.02</v>
      </c>
      <c r="F46" s="9">
        <f t="shared" si="3"/>
        <v>834.51</v>
      </c>
      <c r="G46" s="9">
        <f t="shared" si="3"/>
        <v>754.5</v>
      </c>
      <c r="H46" s="8">
        <f t="shared" si="3"/>
        <v>850</v>
      </c>
      <c r="I46" s="8">
        <f t="shared" si="3"/>
        <v>1000</v>
      </c>
      <c r="J46" s="10">
        <f t="shared" si="3"/>
        <v>1050</v>
      </c>
    </row>
    <row r="47" spans="1:10" x14ac:dyDescent="0.25">
      <c r="A47" s="20"/>
      <c r="B47" s="21">
        <v>221004</v>
      </c>
      <c r="C47" s="21">
        <v>41</v>
      </c>
      <c r="D47" s="16" t="s">
        <v>38</v>
      </c>
      <c r="E47" s="17">
        <v>696.02</v>
      </c>
      <c r="F47" s="17">
        <v>804.51</v>
      </c>
      <c r="G47" s="17">
        <v>754.5</v>
      </c>
      <c r="H47" s="13">
        <v>800</v>
      </c>
      <c r="I47" s="13">
        <v>850</v>
      </c>
      <c r="J47" s="15">
        <v>900</v>
      </c>
    </row>
    <row r="48" spans="1:10" x14ac:dyDescent="0.25">
      <c r="A48" s="20"/>
      <c r="B48" s="21">
        <v>222003</v>
      </c>
      <c r="C48" s="21">
        <v>41</v>
      </c>
      <c r="D48" s="16" t="s">
        <v>39</v>
      </c>
      <c r="E48" s="17">
        <v>0</v>
      </c>
      <c r="F48" s="17">
        <v>30</v>
      </c>
      <c r="G48" s="17">
        <v>0</v>
      </c>
      <c r="H48" s="13">
        <v>50</v>
      </c>
      <c r="I48" s="13">
        <v>150</v>
      </c>
      <c r="J48" s="15">
        <v>150</v>
      </c>
    </row>
    <row r="49" spans="1:10" x14ac:dyDescent="0.25">
      <c r="A49" s="22"/>
      <c r="B49" s="23">
        <v>223</v>
      </c>
      <c r="C49" s="23"/>
      <c r="D49" s="7" t="s">
        <v>40</v>
      </c>
      <c r="E49" s="9">
        <f t="shared" ref="E49:J49" si="4">SUM(E50:E73)</f>
        <v>7468.83</v>
      </c>
      <c r="F49" s="9">
        <f t="shared" si="4"/>
        <v>17452.620000000003</v>
      </c>
      <c r="G49" s="9">
        <f t="shared" si="4"/>
        <v>18926.5</v>
      </c>
      <c r="H49" s="8">
        <f t="shared" si="4"/>
        <v>13863</v>
      </c>
      <c r="I49" s="8">
        <f t="shared" si="4"/>
        <v>13813</v>
      </c>
      <c r="J49" s="10">
        <f t="shared" si="4"/>
        <v>14063</v>
      </c>
    </row>
    <row r="50" spans="1:10" x14ac:dyDescent="0.25">
      <c r="A50" s="22"/>
      <c r="B50" s="21">
        <v>223001</v>
      </c>
      <c r="C50" s="21">
        <v>41</v>
      </c>
      <c r="D50" s="16" t="s">
        <v>475</v>
      </c>
      <c r="E50" s="17">
        <v>19.16</v>
      </c>
      <c r="F50" s="17">
        <v>0</v>
      </c>
      <c r="G50" s="17">
        <v>195</v>
      </c>
      <c r="H50" s="13">
        <v>200</v>
      </c>
      <c r="I50" s="13">
        <v>200</v>
      </c>
      <c r="J50" s="15">
        <v>200</v>
      </c>
    </row>
    <row r="51" spans="1:10" x14ac:dyDescent="0.25">
      <c r="A51" s="22"/>
      <c r="B51" s="21">
        <v>223001</v>
      </c>
      <c r="C51" s="21">
        <v>71</v>
      </c>
      <c r="D51" s="16" t="s">
        <v>476</v>
      </c>
      <c r="E51" s="17">
        <v>0</v>
      </c>
      <c r="F51" s="17">
        <v>0</v>
      </c>
      <c r="G51" s="17">
        <v>1947.29</v>
      </c>
      <c r="H51" s="13">
        <v>0</v>
      </c>
      <c r="I51" s="13">
        <v>0</v>
      </c>
      <c r="J51" s="15">
        <v>0</v>
      </c>
    </row>
    <row r="52" spans="1:10" x14ac:dyDescent="0.25">
      <c r="A52" s="20"/>
      <c r="B52" s="21">
        <v>223001</v>
      </c>
      <c r="C52" s="21">
        <v>41</v>
      </c>
      <c r="D52" s="16" t="s">
        <v>41</v>
      </c>
      <c r="E52" s="17">
        <v>171.01</v>
      </c>
      <c r="F52" s="17">
        <v>145.5</v>
      </c>
      <c r="G52" s="17">
        <v>273</v>
      </c>
      <c r="H52" s="13">
        <v>250</v>
      </c>
      <c r="I52" s="13">
        <v>300</v>
      </c>
      <c r="J52" s="15">
        <v>350</v>
      </c>
    </row>
    <row r="53" spans="1:10" x14ac:dyDescent="0.25">
      <c r="A53" s="20"/>
      <c r="B53" s="21">
        <v>223001</v>
      </c>
      <c r="C53" s="21">
        <v>41</v>
      </c>
      <c r="D53" s="16" t="s">
        <v>42</v>
      </c>
      <c r="E53" s="17">
        <v>345.46</v>
      </c>
      <c r="F53" s="17">
        <v>170.46</v>
      </c>
      <c r="G53" s="17">
        <v>284.92</v>
      </c>
      <c r="H53" s="13">
        <v>250</v>
      </c>
      <c r="I53" s="13">
        <v>300</v>
      </c>
      <c r="J53" s="15">
        <v>350</v>
      </c>
    </row>
    <row r="54" spans="1:10" x14ac:dyDescent="0.25">
      <c r="A54" s="20"/>
      <c r="B54" s="21">
        <v>223001</v>
      </c>
      <c r="C54" s="21">
        <v>41</v>
      </c>
      <c r="D54" s="16" t="s">
        <v>43</v>
      </c>
      <c r="E54" s="17">
        <v>886</v>
      </c>
      <c r="F54" s="17">
        <v>821</v>
      </c>
      <c r="G54" s="17">
        <v>627</v>
      </c>
      <c r="H54" s="13">
        <v>420</v>
      </c>
      <c r="I54" s="13">
        <v>450</v>
      </c>
      <c r="J54" s="15">
        <v>465</v>
      </c>
    </row>
    <row r="55" spans="1:10" x14ac:dyDescent="0.25">
      <c r="A55" s="20"/>
      <c r="B55" s="21">
        <v>223001</v>
      </c>
      <c r="C55" s="21">
        <v>41</v>
      </c>
      <c r="D55" s="16" t="s">
        <v>44</v>
      </c>
      <c r="E55" s="17">
        <v>19.8</v>
      </c>
      <c r="F55" s="17">
        <v>30.6</v>
      </c>
      <c r="G55" s="17">
        <v>1.7</v>
      </c>
      <c r="H55" s="13">
        <v>10</v>
      </c>
      <c r="I55" s="13">
        <v>10</v>
      </c>
      <c r="J55" s="15">
        <v>15</v>
      </c>
    </row>
    <row r="56" spans="1:10" x14ac:dyDescent="0.25">
      <c r="A56" s="20"/>
      <c r="B56" s="21">
        <v>223001</v>
      </c>
      <c r="C56" s="21">
        <v>41</v>
      </c>
      <c r="D56" s="16" t="s">
        <v>368</v>
      </c>
      <c r="E56" s="17">
        <v>97</v>
      </c>
      <c r="F56" s="17">
        <v>134</v>
      </c>
      <c r="G56" s="17">
        <v>34</v>
      </c>
      <c r="H56" s="13">
        <v>100</v>
      </c>
      <c r="I56" s="13">
        <v>100</v>
      </c>
      <c r="J56" s="15">
        <v>120</v>
      </c>
    </row>
    <row r="57" spans="1:10" x14ac:dyDescent="0.25">
      <c r="A57" s="20"/>
      <c r="B57" s="21">
        <v>223001</v>
      </c>
      <c r="C57" s="21">
        <v>41</v>
      </c>
      <c r="D57" s="16" t="s">
        <v>45</v>
      </c>
      <c r="E57" s="17">
        <v>183.1</v>
      </c>
      <c r="F57" s="17">
        <v>183.1</v>
      </c>
      <c r="G57" s="17">
        <v>183.1</v>
      </c>
      <c r="H57" s="13">
        <v>183</v>
      </c>
      <c r="I57" s="13">
        <v>183</v>
      </c>
      <c r="J57" s="15">
        <v>183</v>
      </c>
    </row>
    <row r="58" spans="1:10" x14ac:dyDescent="0.25">
      <c r="A58" s="20"/>
      <c r="B58" s="21">
        <v>223001</v>
      </c>
      <c r="C58" s="21">
        <v>41</v>
      </c>
      <c r="D58" s="16" t="s">
        <v>46</v>
      </c>
      <c r="E58" s="17">
        <v>52.35</v>
      </c>
      <c r="F58" s="17">
        <v>38.83</v>
      </c>
      <c r="G58" s="17">
        <v>4.2</v>
      </c>
      <c r="H58" s="13">
        <v>50</v>
      </c>
      <c r="I58" s="13">
        <v>60</v>
      </c>
      <c r="J58" s="15">
        <v>70</v>
      </c>
    </row>
    <row r="59" spans="1:10" x14ac:dyDescent="0.25">
      <c r="A59" s="20"/>
      <c r="B59" s="21">
        <v>223001</v>
      </c>
      <c r="C59" s="21">
        <v>41</v>
      </c>
      <c r="D59" s="16" t="s">
        <v>450</v>
      </c>
      <c r="E59" s="17">
        <v>21</v>
      </c>
      <c r="F59" s="17">
        <v>20</v>
      </c>
      <c r="G59" s="17">
        <v>15</v>
      </c>
      <c r="H59" s="13">
        <v>50</v>
      </c>
      <c r="I59" s="13">
        <v>60</v>
      </c>
      <c r="J59" s="15">
        <v>70</v>
      </c>
    </row>
    <row r="60" spans="1:10" x14ac:dyDescent="0.25">
      <c r="A60" s="20"/>
      <c r="B60" s="21">
        <v>223001</v>
      </c>
      <c r="C60" s="21">
        <v>41</v>
      </c>
      <c r="D60" s="16" t="s">
        <v>47</v>
      </c>
      <c r="E60" s="17">
        <v>2257.6</v>
      </c>
      <c r="F60" s="17">
        <v>929.6</v>
      </c>
      <c r="G60" s="17">
        <v>298.8</v>
      </c>
      <c r="H60" s="18">
        <v>300</v>
      </c>
      <c r="I60" s="13">
        <v>0</v>
      </c>
      <c r="J60" s="15">
        <v>0</v>
      </c>
    </row>
    <row r="61" spans="1:10" x14ac:dyDescent="0.25">
      <c r="A61" s="20"/>
      <c r="B61" s="21">
        <v>223001</v>
      </c>
      <c r="C61" s="21">
        <v>41</v>
      </c>
      <c r="D61" s="16" t="s">
        <v>48</v>
      </c>
      <c r="E61" s="17">
        <v>22.13</v>
      </c>
      <c r="F61" s="17">
        <v>152.16</v>
      </c>
      <c r="G61" s="17">
        <v>131.38999999999999</v>
      </c>
      <c r="H61" s="13">
        <v>100</v>
      </c>
      <c r="I61" s="13">
        <v>100</v>
      </c>
      <c r="J61" s="15">
        <v>150</v>
      </c>
    </row>
    <row r="62" spans="1:10" x14ac:dyDescent="0.25">
      <c r="A62" s="20"/>
      <c r="B62" s="21">
        <v>223001</v>
      </c>
      <c r="C62" s="21">
        <v>41</v>
      </c>
      <c r="D62" s="16" t="s">
        <v>49</v>
      </c>
      <c r="E62" s="17">
        <v>0</v>
      </c>
      <c r="F62" s="17">
        <v>0</v>
      </c>
      <c r="G62" s="17">
        <v>0</v>
      </c>
      <c r="H62" s="13">
        <v>50</v>
      </c>
      <c r="I62" s="13">
        <v>100</v>
      </c>
      <c r="J62" s="15">
        <v>120</v>
      </c>
    </row>
    <row r="63" spans="1:10" x14ac:dyDescent="0.25">
      <c r="A63" s="20"/>
      <c r="B63" s="21">
        <v>223001</v>
      </c>
      <c r="C63" s="21">
        <v>41</v>
      </c>
      <c r="D63" s="16" t="s">
        <v>50</v>
      </c>
      <c r="E63" s="17">
        <v>2729.32</v>
      </c>
      <c r="F63" s="17">
        <v>14243.84</v>
      </c>
      <c r="G63" s="17">
        <v>12380.28</v>
      </c>
      <c r="H63" s="13">
        <v>10000</v>
      </c>
      <c r="I63" s="13">
        <v>10000</v>
      </c>
      <c r="J63" s="15">
        <v>10000</v>
      </c>
    </row>
    <row r="64" spans="1:10" x14ac:dyDescent="0.25">
      <c r="A64" s="20"/>
      <c r="B64" s="21">
        <v>223001</v>
      </c>
      <c r="C64" s="21">
        <v>41</v>
      </c>
      <c r="D64" s="16" t="s">
        <v>477</v>
      </c>
      <c r="E64" s="17">
        <v>0</v>
      </c>
      <c r="F64" s="17">
        <v>0</v>
      </c>
      <c r="G64" s="17">
        <v>1119.72</v>
      </c>
      <c r="H64" s="13">
        <v>1000</v>
      </c>
      <c r="I64" s="13">
        <v>1000</v>
      </c>
      <c r="J64" s="15">
        <v>1000</v>
      </c>
    </row>
    <row r="65" spans="1:10" x14ac:dyDescent="0.25">
      <c r="A65" s="20"/>
      <c r="B65" s="21">
        <v>223001</v>
      </c>
      <c r="C65" s="21">
        <v>41</v>
      </c>
      <c r="D65" s="16" t="s">
        <v>369</v>
      </c>
      <c r="E65" s="19">
        <v>0</v>
      </c>
      <c r="F65" s="19">
        <v>79.06</v>
      </c>
      <c r="G65" s="19">
        <v>0</v>
      </c>
      <c r="H65" s="18">
        <v>0</v>
      </c>
      <c r="I65" s="13">
        <v>0</v>
      </c>
      <c r="J65" s="15">
        <v>0</v>
      </c>
    </row>
    <row r="66" spans="1:10" x14ac:dyDescent="0.25">
      <c r="A66" s="20"/>
      <c r="B66" s="21">
        <v>223001</v>
      </c>
      <c r="C66" s="21">
        <v>41</v>
      </c>
      <c r="D66" s="16" t="s">
        <v>51</v>
      </c>
      <c r="E66" s="25">
        <v>386.5</v>
      </c>
      <c r="F66" s="25">
        <v>350.22</v>
      </c>
      <c r="G66" s="25">
        <v>213.41</v>
      </c>
      <c r="H66" s="24">
        <v>300</v>
      </c>
      <c r="I66" s="13">
        <v>350</v>
      </c>
      <c r="J66" s="15">
        <v>350</v>
      </c>
    </row>
    <row r="67" spans="1:10" x14ac:dyDescent="0.25">
      <c r="A67" s="20"/>
      <c r="B67" s="21">
        <v>223001</v>
      </c>
      <c r="C67" s="21">
        <v>41</v>
      </c>
      <c r="D67" s="16" t="s">
        <v>52</v>
      </c>
      <c r="E67" s="25">
        <v>206.4</v>
      </c>
      <c r="F67" s="25">
        <v>51.6</v>
      </c>
      <c r="G67" s="25">
        <v>25.8</v>
      </c>
      <c r="H67" s="24">
        <v>100</v>
      </c>
      <c r="I67" s="13">
        <v>100</v>
      </c>
      <c r="J67" s="15">
        <v>120</v>
      </c>
    </row>
    <row r="68" spans="1:10" x14ac:dyDescent="0.25">
      <c r="A68" s="20"/>
      <c r="B68" s="21">
        <v>223001</v>
      </c>
      <c r="C68" s="21">
        <v>41</v>
      </c>
      <c r="D68" s="16" t="s">
        <v>53</v>
      </c>
      <c r="E68" s="25">
        <v>0</v>
      </c>
      <c r="F68" s="25">
        <v>0</v>
      </c>
      <c r="G68" s="25">
        <v>888</v>
      </c>
      <c r="H68" s="24">
        <v>500</v>
      </c>
      <c r="I68" s="13">
        <v>500</v>
      </c>
      <c r="J68" s="15">
        <v>500</v>
      </c>
    </row>
    <row r="69" spans="1:10" x14ac:dyDescent="0.25">
      <c r="A69" s="20"/>
      <c r="B69" s="21">
        <v>223001</v>
      </c>
      <c r="C69" s="21">
        <v>41</v>
      </c>
      <c r="D69" s="16" t="s">
        <v>54</v>
      </c>
      <c r="E69" s="25">
        <v>0</v>
      </c>
      <c r="F69" s="25">
        <v>0</v>
      </c>
      <c r="G69" s="25">
        <v>0</v>
      </c>
      <c r="H69" s="24">
        <v>0</v>
      </c>
      <c r="I69" s="13">
        <v>0</v>
      </c>
      <c r="J69" s="15">
        <v>0</v>
      </c>
    </row>
    <row r="70" spans="1:10" x14ac:dyDescent="0.25">
      <c r="A70" s="20"/>
      <c r="B70" s="21">
        <v>223001</v>
      </c>
      <c r="C70" s="21">
        <v>41</v>
      </c>
      <c r="D70" s="16" t="s">
        <v>370</v>
      </c>
      <c r="E70" s="25">
        <v>0</v>
      </c>
      <c r="F70" s="25">
        <v>102.65</v>
      </c>
      <c r="G70" s="25">
        <v>0</v>
      </c>
      <c r="H70" s="24">
        <v>0</v>
      </c>
      <c r="I70" s="13">
        <v>0</v>
      </c>
      <c r="J70" s="15">
        <v>0</v>
      </c>
    </row>
    <row r="71" spans="1:10" x14ac:dyDescent="0.25">
      <c r="A71" s="20"/>
      <c r="B71" s="21">
        <v>223001</v>
      </c>
      <c r="C71" s="21">
        <v>41</v>
      </c>
      <c r="D71" s="16" t="s">
        <v>478</v>
      </c>
      <c r="E71" s="25">
        <v>0</v>
      </c>
      <c r="F71" s="25">
        <v>0</v>
      </c>
      <c r="G71" s="25">
        <v>220</v>
      </c>
      <c r="H71" s="24">
        <v>0</v>
      </c>
      <c r="I71" s="13">
        <v>0</v>
      </c>
      <c r="J71" s="15">
        <v>0</v>
      </c>
    </row>
    <row r="72" spans="1:10" x14ac:dyDescent="0.25">
      <c r="A72" s="20"/>
      <c r="B72" s="21">
        <v>223001</v>
      </c>
      <c r="C72" s="21">
        <v>41</v>
      </c>
      <c r="D72" s="16" t="s">
        <v>479</v>
      </c>
      <c r="E72" s="25">
        <v>0</v>
      </c>
      <c r="F72" s="25">
        <v>0</v>
      </c>
      <c r="G72" s="25">
        <v>83.89</v>
      </c>
      <c r="H72" s="24">
        <v>0</v>
      </c>
      <c r="I72" s="13">
        <v>0</v>
      </c>
      <c r="J72" s="15">
        <v>0</v>
      </c>
    </row>
    <row r="73" spans="1:10" x14ac:dyDescent="0.25">
      <c r="A73" s="20"/>
      <c r="B73" s="21">
        <v>223001</v>
      </c>
      <c r="C73" s="21">
        <v>41</v>
      </c>
      <c r="D73" s="16" t="s">
        <v>55</v>
      </c>
      <c r="E73" s="25">
        <v>72</v>
      </c>
      <c r="F73" s="25">
        <v>0</v>
      </c>
      <c r="G73" s="25">
        <v>0</v>
      </c>
      <c r="H73" s="24">
        <v>0</v>
      </c>
      <c r="I73" s="13">
        <v>0</v>
      </c>
      <c r="J73" s="15">
        <v>0</v>
      </c>
    </row>
    <row r="74" spans="1:10" x14ac:dyDescent="0.25">
      <c r="A74" s="20"/>
      <c r="B74" s="23">
        <v>229</v>
      </c>
      <c r="C74" s="23"/>
      <c r="D74" s="7" t="s">
        <v>56</v>
      </c>
      <c r="E74" s="27">
        <v>20</v>
      </c>
      <c r="F74" s="27">
        <f>SUM(F75)</f>
        <v>25</v>
      </c>
      <c r="G74" s="27">
        <f>SUM(G75)</f>
        <v>0</v>
      </c>
      <c r="H74" s="26">
        <f>SUM(H75)</f>
        <v>0</v>
      </c>
      <c r="I74" s="8">
        <f>SUM(I75)</f>
        <v>0</v>
      </c>
      <c r="J74" s="10">
        <f>SUM(J75)</f>
        <v>0</v>
      </c>
    </row>
    <row r="75" spans="1:10" x14ac:dyDescent="0.25">
      <c r="A75" s="20"/>
      <c r="B75" s="21">
        <v>229005</v>
      </c>
      <c r="C75" s="21">
        <v>41</v>
      </c>
      <c r="D75" s="16" t="s">
        <v>57</v>
      </c>
      <c r="E75" s="25">
        <v>20</v>
      </c>
      <c r="F75" s="25">
        <v>25</v>
      </c>
      <c r="G75" s="25">
        <v>0</v>
      </c>
      <c r="H75" s="24">
        <v>0</v>
      </c>
      <c r="I75" s="13">
        <v>0</v>
      </c>
      <c r="J75" s="15">
        <v>0</v>
      </c>
    </row>
    <row r="76" spans="1:10" x14ac:dyDescent="0.25">
      <c r="A76" s="22"/>
      <c r="B76" s="23">
        <v>240</v>
      </c>
      <c r="C76" s="23"/>
      <c r="D76" s="7" t="s">
        <v>58</v>
      </c>
      <c r="E76" s="9">
        <v>18.5</v>
      </c>
      <c r="F76" s="9">
        <f>SUM(F77)</f>
        <v>34.880000000000003</v>
      </c>
      <c r="G76" s="9">
        <f>SUM(G77)</f>
        <v>9.49</v>
      </c>
      <c r="H76" s="8">
        <f>SUM(H77)</f>
        <v>30</v>
      </c>
      <c r="I76" s="8">
        <f>SUM(I77)</f>
        <v>25</v>
      </c>
      <c r="J76" s="10">
        <f>SUM(J77)</f>
        <v>30</v>
      </c>
    </row>
    <row r="77" spans="1:10" x14ac:dyDescent="0.25">
      <c r="A77" s="20"/>
      <c r="B77" s="21">
        <v>242000</v>
      </c>
      <c r="C77" s="21">
        <v>41</v>
      </c>
      <c r="D77" s="16" t="s">
        <v>59</v>
      </c>
      <c r="E77" s="17">
        <v>18.5</v>
      </c>
      <c r="F77" s="17">
        <v>34.880000000000003</v>
      </c>
      <c r="G77" s="17">
        <v>9.49</v>
      </c>
      <c r="H77" s="13">
        <v>30</v>
      </c>
      <c r="I77" s="13">
        <v>25</v>
      </c>
      <c r="J77" s="15">
        <v>30</v>
      </c>
    </row>
    <row r="78" spans="1:10" x14ac:dyDescent="0.25">
      <c r="A78" s="22"/>
      <c r="B78" s="23">
        <v>290</v>
      </c>
      <c r="C78" s="23"/>
      <c r="D78" s="7" t="s">
        <v>60</v>
      </c>
      <c r="E78" s="9">
        <v>97.04</v>
      </c>
      <c r="F78" s="9">
        <f>SUM(F79)</f>
        <v>0</v>
      </c>
      <c r="G78" s="9">
        <f>SUM(G79)</f>
        <v>367.22</v>
      </c>
      <c r="H78" s="8">
        <f>SUM(H79)</f>
        <v>200</v>
      </c>
      <c r="I78" s="8">
        <f>SUM(I79)</f>
        <v>200</v>
      </c>
      <c r="J78" s="10">
        <f>SUM(J79)</f>
        <v>200</v>
      </c>
    </row>
    <row r="79" spans="1:10" x14ac:dyDescent="0.25">
      <c r="A79" s="20"/>
      <c r="B79" s="21">
        <v>292012</v>
      </c>
      <c r="C79" s="21">
        <v>41</v>
      </c>
      <c r="D79" s="16" t="s">
        <v>61</v>
      </c>
      <c r="E79" s="17">
        <v>97.04</v>
      </c>
      <c r="F79" s="17">
        <v>0</v>
      </c>
      <c r="G79" s="17">
        <v>367.22</v>
      </c>
      <c r="H79" s="13">
        <v>200</v>
      </c>
      <c r="I79" s="13">
        <v>200</v>
      </c>
      <c r="J79" s="15">
        <v>200</v>
      </c>
    </row>
    <row r="80" spans="1:10" x14ac:dyDescent="0.25">
      <c r="A80" s="20"/>
      <c r="B80" s="104">
        <v>300</v>
      </c>
      <c r="C80" s="104"/>
      <c r="D80" s="7" t="s">
        <v>451</v>
      </c>
      <c r="E80" s="9">
        <v>0</v>
      </c>
      <c r="F80" s="9">
        <f>SUM(F81)</f>
        <v>100</v>
      </c>
      <c r="G80" s="9">
        <f>SUM(G81)</f>
        <v>0</v>
      </c>
      <c r="H80" s="8">
        <f>SUM(H81)</f>
        <v>0</v>
      </c>
      <c r="I80" s="8">
        <f>SUM(I81)</f>
        <v>0</v>
      </c>
      <c r="J80" s="10">
        <f>SUM(J81)</f>
        <v>0</v>
      </c>
    </row>
    <row r="81" spans="1:10" x14ac:dyDescent="0.25">
      <c r="A81" s="20"/>
      <c r="B81" s="21">
        <v>311</v>
      </c>
      <c r="C81" s="21" t="s">
        <v>452</v>
      </c>
      <c r="D81" s="16" t="s">
        <v>453</v>
      </c>
      <c r="E81" s="17">
        <v>0</v>
      </c>
      <c r="F81" s="17">
        <v>100</v>
      </c>
      <c r="G81" s="17">
        <v>0</v>
      </c>
      <c r="H81" s="13">
        <v>0</v>
      </c>
      <c r="I81" s="13">
        <v>0</v>
      </c>
      <c r="J81" s="15">
        <v>0</v>
      </c>
    </row>
    <row r="82" spans="1:10" x14ac:dyDescent="0.25">
      <c r="A82" s="20"/>
      <c r="B82" s="16"/>
      <c r="C82" s="16"/>
      <c r="D82" s="7" t="s">
        <v>62</v>
      </c>
      <c r="E82" s="9">
        <v>1114.52</v>
      </c>
      <c r="F82" s="17">
        <f>SUM(F83)</f>
        <v>3202.4</v>
      </c>
      <c r="G82" s="9">
        <f>SUM(G83)</f>
        <v>0</v>
      </c>
      <c r="H82" s="8">
        <f>SUM(H83)</f>
        <v>0</v>
      </c>
      <c r="I82" s="8">
        <f>SUM(I83)</f>
        <v>0</v>
      </c>
      <c r="J82" s="10">
        <f>SUM(J83)</f>
        <v>0</v>
      </c>
    </row>
    <row r="83" spans="1:10" x14ac:dyDescent="0.25">
      <c r="A83" s="22"/>
      <c r="B83" s="23">
        <v>230</v>
      </c>
      <c r="C83" s="23"/>
      <c r="D83" s="7" t="s">
        <v>63</v>
      </c>
      <c r="E83" s="9">
        <v>1114.52</v>
      </c>
      <c r="F83" s="9">
        <f>SUM(F84:F85)</f>
        <v>3202.4</v>
      </c>
      <c r="G83" s="9">
        <f>SUM(G84:G85)</f>
        <v>0</v>
      </c>
      <c r="H83" s="8">
        <f>SUM(H84:H85)</f>
        <v>0</v>
      </c>
      <c r="I83" s="8">
        <f>SUM(I84:I85)</f>
        <v>0</v>
      </c>
      <c r="J83" s="10">
        <f>SUM(J84:J85)</f>
        <v>0</v>
      </c>
    </row>
    <row r="84" spans="1:10" x14ac:dyDescent="0.25">
      <c r="A84" s="22"/>
      <c r="B84" s="21">
        <v>231000</v>
      </c>
      <c r="C84" s="21">
        <v>43</v>
      </c>
      <c r="D84" s="16" t="s">
        <v>64</v>
      </c>
      <c r="E84" s="17">
        <v>0</v>
      </c>
      <c r="F84" s="17">
        <v>0</v>
      </c>
      <c r="G84" s="17">
        <v>0</v>
      </c>
      <c r="H84" s="13">
        <v>0</v>
      </c>
      <c r="I84" s="13">
        <v>0</v>
      </c>
      <c r="J84" s="15">
        <v>0</v>
      </c>
    </row>
    <row r="85" spans="1:10" x14ac:dyDescent="0.25">
      <c r="A85" s="20"/>
      <c r="B85" s="21">
        <v>233001</v>
      </c>
      <c r="C85" s="21">
        <v>43</v>
      </c>
      <c r="D85" s="16" t="s">
        <v>65</v>
      </c>
      <c r="E85" s="17">
        <v>1114.52</v>
      </c>
      <c r="F85" s="17">
        <v>3202.4</v>
      </c>
      <c r="G85" s="17">
        <v>0</v>
      </c>
      <c r="H85" s="18">
        <v>0</v>
      </c>
      <c r="I85" s="13">
        <v>0</v>
      </c>
      <c r="J85" s="15">
        <v>0</v>
      </c>
    </row>
    <row r="86" spans="1:10" x14ac:dyDescent="0.25">
      <c r="A86" s="22"/>
      <c r="B86" s="23">
        <v>300</v>
      </c>
      <c r="C86" s="23"/>
      <c r="D86" s="7" t="s">
        <v>66</v>
      </c>
      <c r="E86" s="9">
        <f>SUM(E87:E107)</f>
        <v>5359.93</v>
      </c>
      <c r="F86" s="9">
        <f>SUM(F87:F109)</f>
        <v>21360.67</v>
      </c>
      <c r="G86" s="9">
        <f>SUM(G87:G109)</f>
        <v>23199.979999999996</v>
      </c>
      <c r="H86" s="8">
        <f>SUM(H87:H109)</f>
        <v>3614</v>
      </c>
      <c r="I86" s="8">
        <f>SUM(I87:I107)</f>
        <v>2576</v>
      </c>
      <c r="J86" s="10">
        <f>SUM(J87:J107)</f>
        <v>2576</v>
      </c>
    </row>
    <row r="87" spans="1:10" x14ac:dyDescent="0.25">
      <c r="A87" s="22"/>
      <c r="B87" s="21">
        <v>312012</v>
      </c>
      <c r="C87" s="21">
        <v>111</v>
      </c>
      <c r="D87" s="16" t="s">
        <v>67</v>
      </c>
      <c r="E87" s="17">
        <v>180.18</v>
      </c>
      <c r="F87" s="17">
        <v>179.52</v>
      </c>
      <c r="G87" s="116">
        <v>182.16</v>
      </c>
      <c r="H87" s="13">
        <v>180</v>
      </c>
      <c r="I87" s="13">
        <v>180</v>
      </c>
      <c r="J87" s="15">
        <v>180</v>
      </c>
    </row>
    <row r="88" spans="1:10" x14ac:dyDescent="0.25">
      <c r="A88" s="20"/>
      <c r="B88" s="21">
        <v>312001</v>
      </c>
      <c r="C88" s="21">
        <v>111</v>
      </c>
      <c r="D88" s="16" t="s">
        <v>68</v>
      </c>
      <c r="E88" s="17">
        <v>1936.98</v>
      </c>
      <c r="F88" s="17">
        <v>1469.81</v>
      </c>
      <c r="G88" s="17">
        <v>1129.93</v>
      </c>
      <c r="H88" s="13">
        <v>1500</v>
      </c>
      <c r="I88" s="13">
        <v>1500</v>
      </c>
      <c r="J88" s="15">
        <v>1500</v>
      </c>
    </row>
    <row r="89" spans="1:10" x14ac:dyDescent="0.25">
      <c r="A89" s="20"/>
      <c r="B89" s="28">
        <v>312001</v>
      </c>
      <c r="C89" s="28">
        <v>111</v>
      </c>
      <c r="D89" s="29" t="s">
        <v>69</v>
      </c>
      <c r="E89" s="17">
        <v>365.2</v>
      </c>
      <c r="F89" s="17">
        <v>459.64</v>
      </c>
      <c r="G89" s="17">
        <v>215.8</v>
      </c>
      <c r="H89" s="13">
        <v>300</v>
      </c>
      <c r="I89" s="13">
        <v>300</v>
      </c>
      <c r="J89" s="15">
        <v>300</v>
      </c>
    </row>
    <row r="90" spans="1:10" x14ac:dyDescent="0.25">
      <c r="A90" s="20"/>
      <c r="B90" s="28">
        <v>312001</v>
      </c>
      <c r="C90" s="28" t="s">
        <v>371</v>
      </c>
      <c r="D90" s="29" t="s">
        <v>480</v>
      </c>
      <c r="E90" s="17">
        <v>0</v>
      </c>
      <c r="F90" s="17">
        <v>0</v>
      </c>
      <c r="G90" s="17">
        <v>257.55</v>
      </c>
      <c r="H90" s="13">
        <v>0</v>
      </c>
      <c r="I90" s="13">
        <v>0</v>
      </c>
      <c r="J90" s="15">
        <v>0</v>
      </c>
    </row>
    <row r="91" spans="1:10" x14ac:dyDescent="0.25">
      <c r="A91" s="20"/>
      <c r="B91" s="28">
        <v>312001</v>
      </c>
      <c r="C91" s="28" t="s">
        <v>371</v>
      </c>
      <c r="D91" s="29" t="s">
        <v>480</v>
      </c>
      <c r="E91" s="17">
        <v>0</v>
      </c>
      <c r="F91" s="17">
        <v>0</v>
      </c>
      <c r="G91" s="17">
        <v>45.45</v>
      </c>
      <c r="H91" s="13">
        <v>0</v>
      </c>
      <c r="I91" s="13">
        <v>0</v>
      </c>
      <c r="J91" s="15">
        <v>0</v>
      </c>
    </row>
    <row r="92" spans="1:10" x14ac:dyDescent="0.25">
      <c r="A92" s="20"/>
      <c r="B92" s="28">
        <v>312012</v>
      </c>
      <c r="C92" s="28">
        <v>111</v>
      </c>
      <c r="D92" s="29" t="s">
        <v>373</v>
      </c>
      <c r="E92" s="17">
        <v>23.59</v>
      </c>
      <c r="F92" s="17">
        <v>23.5</v>
      </c>
      <c r="G92" s="17">
        <v>23.85</v>
      </c>
      <c r="H92" s="13">
        <v>25</v>
      </c>
      <c r="I92" s="13">
        <v>25</v>
      </c>
      <c r="J92" s="15">
        <v>25</v>
      </c>
    </row>
    <row r="93" spans="1:10" x14ac:dyDescent="0.25">
      <c r="A93" s="20"/>
      <c r="B93" s="28">
        <v>312012</v>
      </c>
      <c r="C93" s="28">
        <v>111</v>
      </c>
      <c r="D93" s="16" t="s">
        <v>70</v>
      </c>
      <c r="E93" s="17">
        <v>51.17</v>
      </c>
      <c r="F93" s="17">
        <v>50.93</v>
      </c>
      <c r="G93" s="116">
        <v>51.63</v>
      </c>
      <c r="H93" s="13">
        <v>60</v>
      </c>
      <c r="I93" s="13">
        <v>60</v>
      </c>
      <c r="J93" s="15">
        <v>60</v>
      </c>
    </row>
    <row r="94" spans="1:10" x14ac:dyDescent="0.25">
      <c r="A94" s="20"/>
      <c r="B94" s="28">
        <v>312012</v>
      </c>
      <c r="C94" s="28">
        <v>111</v>
      </c>
      <c r="D94" s="29" t="s">
        <v>374</v>
      </c>
      <c r="E94" s="17">
        <v>0</v>
      </c>
      <c r="F94" s="17">
        <v>505.92</v>
      </c>
      <c r="G94" s="17">
        <v>513.36</v>
      </c>
      <c r="H94" s="13">
        <v>500</v>
      </c>
      <c r="I94" s="13">
        <v>500</v>
      </c>
      <c r="J94" s="15">
        <v>500</v>
      </c>
    </row>
    <row r="95" spans="1:10" x14ac:dyDescent="0.25">
      <c r="A95" s="20"/>
      <c r="B95" s="28">
        <v>312001</v>
      </c>
      <c r="C95" s="28">
        <v>111</v>
      </c>
      <c r="D95" s="29" t="s">
        <v>71</v>
      </c>
      <c r="E95" s="17">
        <v>0</v>
      </c>
      <c r="F95" s="17">
        <v>0</v>
      </c>
      <c r="G95" s="17">
        <v>0</v>
      </c>
      <c r="H95" s="13">
        <v>0</v>
      </c>
      <c r="I95" s="13">
        <v>0</v>
      </c>
      <c r="J95" s="15">
        <v>0</v>
      </c>
    </row>
    <row r="96" spans="1:10" x14ac:dyDescent="0.25">
      <c r="A96" s="20"/>
      <c r="B96" s="28">
        <v>312001</v>
      </c>
      <c r="C96" s="28">
        <v>111</v>
      </c>
      <c r="D96" s="29" t="s">
        <v>72</v>
      </c>
      <c r="E96" s="17">
        <v>0</v>
      </c>
      <c r="F96" s="17">
        <v>1493.33</v>
      </c>
      <c r="G96" s="17">
        <v>732.63</v>
      </c>
      <c r="H96" s="13">
        <v>0</v>
      </c>
      <c r="I96" s="13">
        <v>0</v>
      </c>
      <c r="J96" s="15">
        <v>0</v>
      </c>
    </row>
    <row r="97" spans="1:10" x14ac:dyDescent="0.25">
      <c r="A97" s="20"/>
      <c r="B97" s="28">
        <v>312001</v>
      </c>
      <c r="C97" s="28">
        <v>111</v>
      </c>
      <c r="D97" s="29" t="s">
        <v>73</v>
      </c>
      <c r="E97" s="17">
        <v>523.6</v>
      </c>
      <c r="F97" s="17">
        <v>0</v>
      </c>
      <c r="G97" s="17">
        <v>0</v>
      </c>
      <c r="H97" s="18">
        <v>0</v>
      </c>
      <c r="I97" s="13">
        <v>0</v>
      </c>
      <c r="J97" s="15">
        <v>0</v>
      </c>
    </row>
    <row r="98" spans="1:10" x14ac:dyDescent="0.25">
      <c r="A98" s="20"/>
      <c r="B98" s="28">
        <v>312001</v>
      </c>
      <c r="C98" s="28" t="s">
        <v>371</v>
      </c>
      <c r="D98" s="29" t="s">
        <v>73</v>
      </c>
      <c r="E98" s="17">
        <v>0</v>
      </c>
      <c r="F98" s="17">
        <v>3560.48</v>
      </c>
      <c r="G98" s="17">
        <v>0</v>
      </c>
      <c r="H98" s="18">
        <v>0</v>
      </c>
      <c r="I98" s="13">
        <v>0</v>
      </c>
      <c r="J98" s="15">
        <v>0</v>
      </c>
    </row>
    <row r="99" spans="1:10" x14ac:dyDescent="0.25">
      <c r="A99" s="20"/>
      <c r="B99" s="28">
        <v>312001</v>
      </c>
      <c r="C99" s="28" t="s">
        <v>372</v>
      </c>
      <c r="D99" s="29" t="s">
        <v>73</v>
      </c>
      <c r="E99" s="17">
        <v>0</v>
      </c>
      <c r="F99" s="17">
        <v>628.32000000000005</v>
      </c>
      <c r="G99" s="17">
        <v>0</v>
      </c>
      <c r="H99" s="18">
        <v>0</v>
      </c>
      <c r="I99" s="13">
        <v>0</v>
      </c>
      <c r="J99" s="15">
        <v>0</v>
      </c>
    </row>
    <row r="100" spans="1:10" x14ac:dyDescent="0.25">
      <c r="A100" s="20"/>
      <c r="B100" s="28">
        <v>312001</v>
      </c>
      <c r="C100" s="28" t="s">
        <v>371</v>
      </c>
      <c r="D100" s="29" t="s">
        <v>481</v>
      </c>
      <c r="E100" s="17">
        <v>0</v>
      </c>
      <c r="F100" s="17">
        <v>0</v>
      </c>
      <c r="G100" s="17">
        <v>14253.99</v>
      </c>
      <c r="H100" s="18">
        <v>882</v>
      </c>
      <c r="I100" s="13">
        <v>0</v>
      </c>
      <c r="J100" s="15">
        <v>0</v>
      </c>
    </row>
    <row r="101" spans="1:10" x14ac:dyDescent="0.25">
      <c r="A101" s="20"/>
      <c r="B101" s="28">
        <v>312001</v>
      </c>
      <c r="C101" s="28" t="s">
        <v>372</v>
      </c>
      <c r="D101" s="29" t="s">
        <v>482</v>
      </c>
      <c r="E101" s="17">
        <v>0</v>
      </c>
      <c r="F101" s="17">
        <v>0</v>
      </c>
      <c r="G101" s="17">
        <v>2515.4</v>
      </c>
      <c r="H101" s="18">
        <v>156</v>
      </c>
      <c r="I101" s="13">
        <v>0</v>
      </c>
      <c r="J101" s="15">
        <v>0</v>
      </c>
    </row>
    <row r="102" spans="1:10" x14ac:dyDescent="0.25">
      <c r="A102" s="20"/>
      <c r="B102" s="28">
        <v>312001</v>
      </c>
      <c r="C102" s="28" t="s">
        <v>371</v>
      </c>
      <c r="D102" s="29" t="s">
        <v>483</v>
      </c>
      <c r="E102" s="17">
        <v>0</v>
      </c>
      <c r="F102" s="17">
        <v>0</v>
      </c>
      <c r="G102" s="17">
        <v>492.84</v>
      </c>
      <c r="H102" s="18">
        <v>0</v>
      </c>
      <c r="I102" s="13">
        <v>0</v>
      </c>
      <c r="J102" s="15">
        <v>0</v>
      </c>
    </row>
    <row r="103" spans="1:10" x14ac:dyDescent="0.25">
      <c r="A103" s="20"/>
      <c r="B103" s="28">
        <v>312001</v>
      </c>
      <c r="C103" s="28" t="s">
        <v>372</v>
      </c>
      <c r="D103" s="29" t="s">
        <v>483</v>
      </c>
      <c r="E103" s="17">
        <v>0</v>
      </c>
      <c r="F103" s="17">
        <v>0</v>
      </c>
      <c r="G103" s="17">
        <v>54.7</v>
      </c>
      <c r="H103" s="18">
        <v>0</v>
      </c>
      <c r="I103" s="13">
        <v>0</v>
      </c>
      <c r="J103" s="15">
        <v>0</v>
      </c>
    </row>
    <row r="104" spans="1:10" x14ac:dyDescent="0.25">
      <c r="A104" s="20"/>
      <c r="B104" s="28">
        <v>312001</v>
      </c>
      <c r="C104" s="28">
        <v>111</v>
      </c>
      <c r="D104" s="29" t="s">
        <v>379</v>
      </c>
      <c r="E104" s="17">
        <v>0</v>
      </c>
      <c r="F104" s="17">
        <v>1230.72</v>
      </c>
      <c r="G104" s="17">
        <v>2235.92</v>
      </c>
      <c r="H104" s="18">
        <v>0</v>
      </c>
      <c r="I104" s="13">
        <v>0</v>
      </c>
      <c r="J104" s="15">
        <v>0</v>
      </c>
    </row>
    <row r="105" spans="1:10" x14ac:dyDescent="0.25">
      <c r="A105" s="20"/>
      <c r="B105" s="28">
        <v>312012</v>
      </c>
      <c r="C105" s="28">
        <v>111</v>
      </c>
      <c r="D105" s="29" t="s">
        <v>74</v>
      </c>
      <c r="E105" s="17">
        <v>2279.21</v>
      </c>
      <c r="F105" s="17">
        <v>458.5</v>
      </c>
      <c r="G105" s="17">
        <v>484.17</v>
      </c>
      <c r="H105" s="13">
        <v>0</v>
      </c>
      <c r="I105" s="13">
        <v>0</v>
      </c>
      <c r="J105" s="15">
        <v>0</v>
      </c>
    </row>
    <row r="106" spans="1:10" x14ac:dyDescent="0.25">
      <c r="A106" s="20"/>
      <c r="B106" s="28">
        <v>312001</v>
      </c>
      <c r="C106" s="28">
        <v>111</v>
      </c>
      <c r="D106" s="29" t="s">
        <v>75</v>
      </c>
      <c r="E106" s="17">
        <v>0</v>
      </c>
      <c r="F106" s="17">
        <v>0</v>
      </c>
      <c r="G106" s="17">
        <v>0</v>
      </c>
      <c r="H106" s="13">
        <v>0</v>
      </c>
      <c r="I106" s="13">
        <v>0</v>
      </c>
      <c r="J106" s="15">
        <v>0</v>
      </c>
    </row>
    <row r="107" spans="1:10" x14ac:dyDescent="0.25">
      <c r="A107" s="20"/>
      <c r="B107" s="28">
        <v>312012</v>
      </c>
      <c r="C107" s="28">
        <v>111</v>
      </c>
      <c r="D107" s="29" t="s">
        <v>517</v>
      </c>
      <c r="E107" s="17">
        <v>0</v>
      </c>
      <c r="F107" s="17">
        <v>0</v>
      </c>
      <c r="G107" s="116">
        <v>10.6</v>
      </c>
      <c r="H107" s="13">
        <v>11</v>
      </c>
      <c r="I107" s="13">
        <v>11</v>
      </c>
      <c r="J107" s="15">
        <v>11</v>
      </c>
    </row>
    <row r="108" spans="1:10" x14ac:dyDescent="0.25">
      <c r="A108" s="20"/>
      <c r="B108" s="28">
        <v>321000</v>
      </c>
      <c r="C108" s="28" t="s">
        <v>375</v>
      </c>
      <c r="D108" s="29" t="s">
        <v>376</v>
      </c>
      <c r="E108" s="17">
        <v>0</v>
      </c>
      <c r="F108" s="17">
        <v>5000</v>
      </c>
      <c r="G108" s="17">
        <v>0</v>
      </c>
      <c r="H108" s="13">
        <v>0</v>
      </c>
      <c r="I108" s="13">
        <v>0</v>
      </c>
      <c r="J108" s="15">
        <v>0</v>
      </c>
    </row>
    <row r="109" spans="1:10" x14ac:dyDescent="0.25">
      <c r="A109" s="20"/>
      <c r="B109" s="28">
        <v>322001</v>
      </c>
      <c r="C109" s="28">
        <v>111</v>
      </c>
      <c r="D109" s="29" t="s">
        <v>377</v>
      </c>
      <c r="E109" s="17">
        <v>0</v>
      </c>
      <c r="F109" s="17">
        <v>6300</v>
      </c>
      <c r="G109" s="17">
        <v>0</v>
      </c>
      <c r="H109" s="13">
        <v>0</v>
      </c>
      <c r="I109" s="13">
        <v>0</v>
      </c>
      <c r="J109" s="15">
        <v>0</v>
      </c>
    </row>
    <row r="110" spans="1:10" x14ac:dyDescent="0.25">
      <c r="A110" s="20"/>
      <c r="B110" s="30">
        <v>400</v>
      </c>
      <c r="C110" s="30"/>
      <c r="D110" s="31" t="s">
        <v>76</v>
      </c>
      <c r="E110" s="33">
        <f t="shared" ref="E110:J110" si="5">SUM(E111:E113)</f>
        <v>17274.82</v>
      </c>
      <c r="F110" s="33">
        <f t="shared" si="5"/>
        <v>4897.66</v>
      </c>
      <c r="G110" s="33">
        <f t="shared" si="5"/>
        <v>18209.79</v>
      </c>
      <c r="H110" s="32">
        <f t="shared" si="5"/>
        <v>5000</v>
      </c>
      <c r="I110" s="8">
        <f t="shared" si="5"/>
        <v>0</v>
      </c>
      <c r="J110" s="10">
        <f t="shared" si="5"/>
        <v>0</v>
      </c>
    </row>
    <row r="111" spans="1:10" x14ac:dyDescent="0.25">
      <c r="A111" s="20"/>
      <c r="B111" s="29">
        <v>453000</v>
      </c>
      <c r="C111" s="29" t="s">
        <v>484</v>
      </c>
      <c r="D111" s="29" t="s">
        <v>380</v>
      </c>
      <c r="E111" s="35">
        <v>15466.34</v>
      </c>
      <c r="F111" s="35">
        <v>0</v>
      </c>
      <c r="G111" s="35">
        <v>544.96</v>
      </c>
      <c r="H111" s="114">
        <v>0</v>
      </c>
      <c r="I111" s="13">
        <v>0</v>
      </c>
      <c r="J111" s="15">
        <v>0</v>
      </c>
    </row>
    <row r="112" spans="1:10" x14ac:dyDescent="0.25">
      <c r="A112" s="20"/>
      <c r="B112" s="36">
        <v>454001</v>
      </c>
      <c r="C112" s="36">
        <v>46</v>
      </c>
      <c r="D112" s="36" t="s">
        <v>77</v>
      </c>
      <c r="E112" s="35">
        <v>1718.48</v>
      </c>
      <c r="F112" s="35">
        <v>4787.66</v>
      </c>
      <c r="G112" s="35">
        <v>17664.830000000002</v>
      </c>
      <c r="H112" s="34">
        <v>5000</v>
      </c>
      <c r="I112" s="13">
        <v>0</v>
      </c>
      <c r="J112" s="15">
        <v>0</v>
      </c>
    </row>
    <row r="113" spans="1:10" x14ac:dyDescent="0.25">
      <c r="A113" s="20"/>
      <c r="B113" s="36">
        <v>411007</v>
      </c>
      <c r="C113" s="36">
        <v>41</v>
      </c>
      <c r="D113" s="36" t="s">
        <v>78</v>
      </c>
      <c r="E113" s="35">
        <v>90</v>
      </c>
      <c r="F113" s="35">
        <v>110</v>
      </c>
      <c r="G113" s="35">
        <v>0</v>
      </c>
      <c r="H113" s="34">
        <v>0</v>
      </c>
      <c r="I113" s="13">
        <v>0</v>
      </c>
      <c r="J113" s="15">
        <v>0</v>
      </c>
    </row>
    <row r="114" spans="1:10" ht="19.5" customHeight="1" x14ac:dyDescent="0.25">
      <c r="A114" s="136" t="s">
        <v>79</v>
      </c>
      <c r="B114" s="137"/>
      <c r="C114" s="137"/>
      <c r="D114" s="137"/>
      <c r="E114" s="9">
        <f>SUM(E110+E86+E32+E12+E82)</f>
        <v>212152.95999999999</v>
      </c>
      <c r="F114" s="9">
        <f>SUM(F110+F86+F82+F32+F12)</f>
        <v>239716</v>
      </c>
      <c r="G114" s="9">
        <f>SUM(G110+G86+G82+G32+G12)</f>
        <v>213046.21999999997</v>
      </c>
      <c r="H114" s="8">
        <f>SUM(H110+H86+H82+H32+H12)</f>
        <v>227101.77</v>
      </c>
      <c r="I114" s="8">
        <f>SUM(I110+I86+I82+I32+I12)</f>
        <v>199362</v>
      </c>
      <c r="J114" s="10">
        <f>SUM(J110+J86+J82+J32+J12)</f>
        <v>201677</v>
      </c>
    </row>
    <row r="115" spans="1:10" ht="9" customHeight="1" x14ac:dyDescent="0.25">
      <c r="A115" s="37"/>
      <c r="B115" s="38"/>
      <c r="C115" s="39"/>
      <c r="D115" s="39"/>
      <c r="E115" s="17"/>
      <c r="F115" s="17"/>
      <c r="G115" s="17"/>
      <c r="H115" s="13"/>
      <c r="I115" s="13"/>
      <c r="J115" s="15"/>
    </row>
    <row r="116" spans="1:10" x14ac:dyDescent="0.25">
      <c r="A116" s="40"/>
      <c r="B116" s="41"/>
      <c r="C116" s="7"/>
      <c r="D116" s="7" t="s">
        <v>80</v>
      </c>
      <c r="E116" s="9">
        <v>189453</v>
      </c>
      <c r="F116" s="9">
        <f>SUM(F117)</f>
        <v>190588</v>
      </c>
      <c r="G116" s="9">
        <f>SUM(G117)</f>
        <v>192841</v>
      </c>
      <c r="H116" s="8">
        <f>SUM(H117)</f>
        <v>195000</v>
      </c>
      <c r="I116" s="8">
        <f>SUM(I117)</f>
        <v>190000</v>
      </c>
      <c r="J116" s="10">
        <f>SUM(J117)</f>
        <v>195000</v>
      </c>
    </row>
    <row r="117" spans="1:10" x14ac:dyDescent="0.25">
      <c r="A117" s="42"/>
      <c r="B117" s="36">
        <v>312012</v>
      </c>
      <c r="C117" s="29">
        <v>111</v>
      </c>
      <c r="D117" s="29" t="s">
        <v>81</v>
      </c>
      <c r="E117" s="44">
        <v>189453</v>
      </c>
      <c r="F117" s="44">
        <v>190588</v>
      </c>
      <c r="G117" s="44">
        <v>192841</v>
      </c>
      <c r="H117" s="115">
        <v>195000</v>
      </c>
      <c r="I117" s="43">
        <v>190000</v>
      </c>
      <c r="J117" s="45">
        <v>195000</v>
      </c>
    </row>
    <row r="118" spans="1:10" ht="15.75" thickBot="1" x14ac:dyDescent="0.3">
      <c r="A118" s="42"/>
      <c r="B118" s="46"/>
      <c r="C118" s="46"/>
      <c r="D118" s="46"/>
      <c r="E118" s="48"/>
      <c r="F118" s="48"/>
      <c r="G118" s="48"/>
      <c r="H118" s="47"/>
      <c r="I118" s="47"/>
      <c r="J118" s="49"/>
    </row>
    <row r="119" spans="1:10" ht="13.5" customHeight="1" thickBot="1" x14ac:dyDescent="0.3">
      <c r="A119" s="138" t="s">
        <v>82</v>
      </c>
      <c r="B119" s="139"/>
      <c r="C119" s="139"/>
      <c r="D119" s="139"/>
      <c r="E119" s="51">
        <f>SUM(E114+E116)</f>
        <v>401605.95999999996</v>
      </c>
      <c r="F119" s="51">
        <f>SUM(F116+F114)</f>
        <v>430304</v>
      </c>
      <c r="G119" s="51">
        <f>SUM(G114+G116)</f>
        <v>405887.22</v>
      </c>
      <c r="H119" s="50">
        <f>SUM(H114+H116)</f>
        <v>422101.77</v>
      </c>
      <c r="I119" s="50">
        <f>SUM(I114+I116)</f>
        <v>389362</v>
      </c>
      <c r="J119" s="52">
        <f>SUM(J114+J116)</f>
        <v>396677</v>
      </c>
    </row>
    <row r="120" spans="1:10" hidden="1" x14ac:dyDescent="0.25"/>
    <row r="121" spans="1:10" ht="7.5" hidden="1" customHeight="1" x14ac:dyDescent="0.25"/>
    <row r="122" spans="1:10" ht="18.75" hidden="1" x14ac:dyDescent="0.3">
      <c r="A122" s="53"/>
      <c r="B122" s="54"/>
      <c r="C122" s="54"/>
      <c r="D122" s="54"/>
      <c r="E122" s="54"/>
      <c r="F122" s="54"/>
      <c r="G122" s="54"/>
      <c r="H122" s="54"/>
      <c r="I122" s="54"/>
      <c r="J122" s="54"/>
    </row>
    <row r="123" spans="1:10" hidden="1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</row>
    <row r="124" spans="1:10" hidden="1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</row>
    <row r="125" spans="1:10" ht="18.75" x14ac:dyDescent="0.3">
      <c r="A125" s="56" t="s">
        <v>519</v>
      </c>
      <c r="B125" s="56"/>
      <c r="C125" s="56"/>
      <c r="D125" s="56"/>
      <c r="E125" s="56"/>
      <c r="F125" s="56"/>
      <c r="G125" s="56"/>
      <c r="H125" s="120">
        <v>422102</v>
      </c>
      <c r="I125" s="121"/>
      <c r="J125" s="56"/>
    </row>
  </sheetData>
  <mergeCells count="17">
    <mergeCell ref="A2:J2"/>
    <mergeCell ref="A3:J3"/>
    <mergeCell ref="A4:J4"/>
    <mergeCell ref="A6:A7"/>
    <mergeCell ref="B6:B8"/>
    <mergeCell ref="C6:C8"/>
    <mergeCell ref="D6:D8"/>
    <mergeCell ref="E6:E8"/>
    <mergeCell ref="G6:G8"/>
    <mergeCell ref="H125:I125"/>
    <mergeCell ref="H6:H8"/>
    <mergeCell ref="I6:I8"/>
    <mergeCell ref="J6:J8"/>
    <mergeCell ref="B9:J11"/>
    <mergeCell ref="A114:D114"/>
    <mergeCell ref="A119:D119"/>
    <mergeCell ref="F6:F8"/>
  </mergeCells>
  <pageMargins left="0.15748031496062992" right="0.1574803149606299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1"/>
  <sheetViews>
    <sheetView tabSelected="1" topLeftCell="B1" workbookViewId="0">
      <selection activeCell="I367" sqref="I367"/>
    </sheetView>
  </sheetViews>
  <sheetFormatPr defaultRowHeight="15" x14ac:dyDescent="0.25"/>
  <cols>
    <col min="1" max="1" width="1.85546875" hidden="1" customWidth="1"/>
    <col min="5" max="5" width="46.42578125" customWidth="1"/>
    <col min="6" max="6" width="12" customWidth="1"/>
    <col min="7" max="7" width="11.140625" customWidth="1"/>
    <col min="8" max="8" width="11.7109375" customWidth="1"/>
    <col min="11" max="11" width="9.5703125" bestFit="1" customWidth="1"/>
  </cols>
  <sheetData>
    <row r="1" spans="2:11" ht="1.5" customHeight="1" x14ac:dyDescent="0.25"/>
    <row r="2" spans="2:11" x14ac:dyDescent="0.25">
      <c r="B2" s="202" t="s">
        <v>83</v>
      </c>
      <c r="C2" s="202" t="s">
        <v>84</v>
      </c>
      <c r="D2" s="202" t="s">
        <v>85</v>
      </c>
      <c r="E2" s="206" t="s">
        <v>4</v>
      </c>
      <c r="F2" s="184" t="s">
        <v>353</v>
      </c>
      <c r="G2" s="189" t="s">
        <v>447</v>
      </c>
      <c r="H2" s="184" t="s">
        <v>454</v>
      </c>
      <c r="I2" s="186" t="s">
        <v>529</v>
      </c>
      <c r="J2" s="189" t="s">
        <v>354</v>
      </c>
      <c r="K2" s="189" t="s">
        <v>354</v>
      </c>
    </row>
    <row r="3" spans="2:11" x14ac:dyDescent="0.25">
      <c r="B3" s="203"/>
      <c r="C3" s="203"/>
      <c r="D3" s="205"/>
      <c r="E3" s="157"/>
      <c r="F3" s="159"/>
      <c r="G3" s="159"/>
      <c r="H3" s="159"/>
      <c r="I3" s="187"/>
      <c r="J3" s="159"/>
      <c r="K3" s="159"/>
    </row>
    <row r="4" spans="2:11" x14ac:dyDescent="0.25">
      <c r="B4" s="204"/>
      <c r="C4" s="204"/>
      <c r="D4" s="204"/>
      <c r="E4" s="207"/>
      <c r="F4" s="185"/>
      <c r="G4" s="185"/>
      <c r="H4" s="185"/>
      <c r="I4" s="188"/>
      <c r="J4" s="185"/>
      <c r="K4" s="185"/>
    </row>
    <row r="5" spans="2:11" x14ac:dyDescent="0.25">
      <c r="B5" s="29"/>
      <c r="C5" s="190" t="s">
        <v>86</v>
      </c>
      <c r="D5" s="191"/>
      <c r="E5" s="191"/>
      <c r="F5" s="191"/>
      <c r="G5" s="191"/>
      <c r="H5" s="191"/>
      <c r="I5" s="191"/>
      <c r="J5" s="191"/>
      <c r="K5" s="192"/>
    </row>
    <row r="6" spans="2:11" ht="15" customHeight="1" x14ac:dyDescent="0.25">
      <c r="B6" s="57"/>
      <c r="C6" s="193"/>
      <c r="D6" s="191"/>
      <c r="E6" s="191"/>
      <c r="F6" s="191"/>
      <c r="G6" s="191"/>
      <c r="H6" s="191"/>
      <c r="I6" s="191"/>
      <c r="J6" s="191"/>
      <c r="K6" s="192"/>
    </row>
    <row r="7" spans="2:11" ht="8.25" hidden="1" customHeight="1" x14ac:dyDescent="0.25">
      <c r="B7" s="58"/>
      <c r="C7" s="194"/>
      <c r="D7" s="195"/>
      <c r="E7" s="195"/>
      <c r="F7" s="195"/>
      <c r="G7" s="195"/>
      <c r="H7" s="195"/>
      <c r="I7" s="195"/>
      <c r="J7" s="195"/>
      <c r="K7" s="196"/>
    </row>
    <row r="8" spans="2:11" x14ac:dyDescent="0.25">
      <c r="B8" s="59" t="s">
        <v>352</v>
      </c>
      <c r="C8" s="6"/>
      <c r="D8" s="6"/>
      <c r="E8" s="7" t="s">
        <v>88</v>
      </c>
      <c r="F8" s="9">
        <f>SUM(F9+F13+F39+F41+F50+F73+F78+F85+F110)</f>
        <v>59156.149999999994</v>
      </c>
      <c r="G8" s="9">
        <f>SUM(G9+G13+G39+G41+G50+G73+G78+G85+G110)</f>
        <v>66621.03</v>
      </c>
      <c r="H8" s="9">
        <f>SUM(H9+H13+H39+H41+H50+H73+H78+H83+H85+H110)</f>
        <v>54225.990000000005</v>
      </c>
      <c r="I8" s="8">
        <f>SUM(I9+I13+I39+I41+I50+I73+I78+I85+I110)</f>
        <v>60207.1</v>
      </c>
      <c r="J8" s="8">
        <f>SUM(J9+J13+J39+J41+J50+J73+J78+J85+J110)</f>
        <v>60752</v>
      </c>
      <c r="K8" s="8">
        <f>SUM(K9+K13+K39+K41+K50+K73+K78+K85+K110)</f>
        <v>66430</v>
      </c>
    </row>
    <row r="9" spans="2:11" x14ac:dyDescent="0.25">
      <c r="B9" s="60"/>
      <c r="C9" s="6">
        <v>610</v>
      </c>
      <c r="D9" s="6"/>
      <c r="E9" s="7" t="s">
        <v>89</v>
      </c>
      <c r="F9" s="9">
        <f t="shared" ref="F9:K9" si="0">SUM(F10:F12)</f>
        <v>30058.080000000002</v>
      </c>
      <c r="G9" s="9">
        <f t="shared" si="0"/>
        <v>32202.400000000001</v>
      </c>
      <c r="H9" s="9">
        <f t="shared" si="0"/>
        <v>24932.46</v>
      </c>
      <c r="I9" s="8">
        <f t="shared" si="0"/>
        <v>30500</v>
      </c>
      <c r="J9" s="8">
        <f t="shared" si="0"/>
        <v>30150</v>
      </c>
      <c r="K9" s="8">
        <f t="shared" si="0"/>
        <v>32150</v>
      </c>
    </row>
    <row r="10" spans="2:11" x14ac:dyDescent="0.25">
      <c r="B10" s="58"/>
      <c r="C10" s="11">
        <v>611000</v>
      </c>
      <c r="D10" s="11">
        <v>41</v>
      </c>
      <c r="E10" s="12" t="s">
        <v>90</v>
      </c>
      <c r="F10" s="17">
        <v>30007.08</v>
      </c>
      <c r="G10" s="17">
        <v>32051.4</v>
      </c>
      <c r="H10" s="17">
        <v>24932.46</v>
      </c>
      <c r="I10" s="13">
        <v>30350</v>
      </c>
      <c r="J10" s="13">
        <v>30000</v>
      </c>
      <c r="K10" s="13">
        <v>32000</v>
      </c>
    </row>
    <row r="11" spans="2:11" x14ac:dyDescent="0.25">
      <c r="B11" s="58"/>
      <c r="C11" s="11">
        <v>611000</v>
      </c>
      <c r="D11" s="11">
        <v>111</v>
      </c>
      <c r="E11" s="12" t="s">
        <v>91</v>
      </c>
      <c r="F11" s="17">
        <v>51</v>
      </c>
      <c r="G11" s="17">
        <v>151</v>
      </c>
      <c r="H11" s="17">
        <v>0</v>
      </c>
      <c r="I11" s="13">
        <v>150</v>
      </c>
      <c r="J11" s="13">
        <v>150</v>
      </c>
      <c r="K11" s="13">
        <v>150</v>
      </c>
    </row>
    <row r="12" spans="2:11" x14ac:dyDescent="0.25">
      <c r="B12" s="58"/>
      <c r="C12" s="11">
        <v>614000</v>
      </c>
      <c r="D12" s="11">
        <v>41</v>
      </c>
      <c r="E12" s="16" t="s">
        <v>92</v>
      </c>
      <c r="F12" s="17">
        <v>0</v>
      </c>
      <c r="G12" s="17">
        <v>0</v>
      </c>
      <c r="H12" s="17">
        <v>0</v>
      </c>
      <c r="I12" s="18">
        <v>0</v>
      </c>
      <c r="J12" s="13">
        <v>0</v>
      </c>
      <c r="K12" s="13">
        <v>0</v>
      </c>
    </row>
    <row r="13" spans="2:11" x14ac:dyDescent="0.25">
      <c r="B13" s="199"/>
      <c r="C13" s="6">
        <v>620</v>
      </c>
      <c r="D13" s="6"/>
      <c r="E13" s="7" t="s">
        <v>93</v>
      </c>
      <c r="F13" s="9">
        <f>SUM(F14:F36)</f>
        <v>13363.390000000001</v>
      </c>
      <c r="G13" s="9">
        <f>SUM(G14:G38)</f>
        <v>13626.38</v>
      </c>
      <c r="H13" s="9">
        <f>SUM(H14:H38)</f>
        <v>10488.39</v>
      </c>
      <c r="I13" s="8">
        <f>SUM(I14:I38)</f>
        <v>11522.1</v>
      </c>
      <c r="J13" s="8">
        <f>SUM(J14:J38)</f>
        <v>11387</v>
      </c>
      <c r="K13" s="103">
        <f>SUM(K14:K38)</f>
        <v>14735</v>
      </c>
    </row>
    <row r="14" spans="2:11" x14ac:dyDescent="0.25">
      <c r="B14" s="200"/>
      <c r="C14" s="11">
        <v>621000</v>
      </c>
      <c r="D14" s="11">
        <v>41</v>
      </c>
      <c r="E14" s="16" t="s">
        <v>94</v>
      </c>
      <c r="F14" s="17">
        <v>812.85</v>
      </c>
      <c r="G14" s="17">
        <v>998.99</v>
      </c>
      <c r="H14" s="17">
        <v>850.53</v>
      </c>
      <c r="I14" s="13">
        <v>670</v>
      </c>
      <c r="J14" s="13">
        <v>650</v>
      </c>
      <c r="K14" s="13">
        <v>870</v>
      </c>
    </row>
    <row r="15" spans="2:11" x14ac:dyDescent="0.25">
      <c r="B15" s="200"/>
      <c r="C15" s="11">
        <v>621000</v>
      </c>
      <c r="D15" s="11">
        <v>111</v>
      </c>
      <c r="E15" s="16" t="s">
        <v>355</v>
      </c>
      <c r="F15" s="17">
        <v>1.6</v>
      </c>
      <c r="G15" s="17">
        <v>5.0999999999999996</v>
      </c>
      <c r="H15" s="17">
        <v>0</v>
      </c>
      <c r="I15" s="13">
        <v>0</v>
      </c>
      <c r="J15" s="13">
        <v>0</v>
      </c>
      <c r="K15" s="13">
        <v>0</v>
      </c>
    </row>
    <row r="16" spans="2:11" x14ac:dyDescent="0.25">
      <c r="B16" s="200"/>
      <c r="C16" s="11">
        <v>623000</v>
      </c>
      <c r="D16" s="11">
        <v>111</v>
      </c>
      <c r="E16" s="16" t="s">
        <v>95</v>
      </c>
      <c r="F16" s="17">
        <v>3.5</v>
      </c>
      <c r="G16" s="17">
        <v>45</v>
      </c>
      <c r="H16" s="17">
        <v>0</v>
      </c>
      <c r="I16" s="13">
        <v>15</v>
      </c>
      <c r="J16" s="13">
        <v>15</v>
      </c>
      <c r="K16" s="13">
        <v>15</v>
      </c>
    </row>
    <row r="17" spans="2:11" x14ac:dyDescent="0.25">
      <c r="B17" s="200"/>
      <c r="C17" s="11">
        <v>623000</v>
      </c>
      <c r="D17" s="11">
        <v>41</v>
      </c>
      <c r="E17" s="16" t="s">
        <v>485</v>
      </c>
      <c r="F17" s="17">
        <v>2873.73</v>
      </c>
      <c r="G17" s="17">
        <v>2987.76</v>
      </c>
      <c r="H17" s="17">
        <v>2090.0700000000002</v>
      </c>
      <c r="I17" s="13">
        <v>2400</v>
      </c>
      <c r="J17" s="13">
        <v>2400</v>
      </c>
      <c r="K17" s="13">
        <v>3075</v>
      </c>
    </row>
    <row r="18" spans="2:11" x14ac:dyDescent="0.25">
      <c r="B18" s="200"/>
      <c r="C18" s="11">
        <v>623000</v>
      </c>
      <c r="D18" s="11">
        <v>71</v>
      </c>
      <c r="E18" s="16" t="s">
        <v>486</v>
      </c>
      <c r="F18" s="17">
        <v>0</v>
      </c>
      <c r="G18" s="17">
        <v>0</v>
      </c>
      <c r="H18" s="17">
        <v>129.65</v>
      </c>
      <c r="I18" s="13">
        <v>0</v>
      </c>
      <c r="J18" s="13">
        <v>0</v>
      </c>
      <c r="K18" s="13">
        <v>0</v>
      </c>
    </row>
    <row r="19" spans="2:11" x14ac:dyDescent="0.25">
      <c r="B19" s="200"/>
      <c r="C19" s="11">
        <v>625001</v>
      </c>
      <c r="D19" s="11">
        <v>41</v>
      </c>
      <c r="E19" s="16" t="s">
        <v>96</v>
      </c>
      <c r="F19" s="17">
        <v>496.65</v>
      </c>
      <c r="G19" s="17">
        <v>491.73</v>
      </c>
      <c r="H19" s="17">
        <v>376.55</v>
      </c>
      <c r="I19" s="13">
        <v>425</v>
      </c>
      <c r="J19" s="13">
        <v>420</v>
      </c>
      <c r="K19" s="13">
        <v>531</v>
      </c>
    </row>
    <row r="20" spans="2:11" x14ac:dyDescent="0.25">
      <c r="B20" s="200"/>
      <c r="C20" s="11">
        <v>625001</v>
      </c>
      <c r="D20" s="11">
        <v>111</v>
      </c>
      <c r="E20" s="16" t="s">
        <v>97</v>
      </c>
      <c r="F20" s="17">
        <v>0.71</v>
      </c>
      <c r="G20" s="17">
        <v>7.01</v>
      </c>
      <c r="H20" s="17">
        <v>0</v>
      </c>
      <c r="I20" s="13">
        <v>2.1</v>
      </c>
      <c r="J20" s="13">
        <v>2</v>
      </c>
      <c r="K20" s="13">
        <v>2</v>
      </c>
    </row>
    <row r="21" spans="2:11" x14ac:dyDescent="0.25">
      <c r="B21" s="200"/>
      <c r="C21" s="11">
        <v>625001</v>
      </c>
      <c r="D21" s="11">
        <v>71</v>
      </c>
      <c r="E21" s="16" t="s">
        <v>487</v>
      </c>
      <c r="F21" s="17">
        <v>0</v>
      </c>
      <c r="G21" s="17">
        <v>0</v>
      </c>
      <c r="H21" s="17">
        <v>18.12</v>
      </c>
      <c r="I21" s="13">
        <v>0</v>
      </c>
      <c r="J21" s="13">
        <v>0</v>
      </c>
      <c r="K21" s="13"/>
    </row>
    <row r="22" spans="2:11" x14ac:dyDescent="0.25">
      <c r="B22" s="200"/>
      <c r="C22" s="11">
        <v>625002</v>
      </c>
      <c r="D22" s="11">
        <v>41</v>
      </c>
      <c r="E22" s="16" t="s">
        <v>98</v>
      </c>
      <c r="F22" s="17">
        <v>5494.18</v>
      </c>
      <c r="G22" s="17">
        <v>5379.15</v>
      </c>
      <c r="H22" s="17">
        <v>4018.41</v>
      </c>
      <c r="I22" s="13">
        <v>4250</v>
      </c>
      <c r="J22" s="13">
        <v>4200</v>
      </c>
      <c r="K22" s="13">
        <v>5879</v>
      </c>
    </row>
    <row r="23" spans="2:11" x14ac:dyDescent="0.25">
      <c r="B23" s="200"/>
      <c r="C23" s="11">
        <v>625002</v>
      </c>
      <c r="D23" s="11">
        <v>111</v>
      </c>
      <c r="E23" s="16" t="s">
        <v>99</v>
      </c>
      <c r="F23" s="17">
        <v>7.14</v>
      </c>
      <c r="G23" s="17">
        <v>70.14</v>
      </c>
      <c r="H23" s="17">
        <v>0</v>
      </c>
      <c r="I23" s="13">
        <v>21</v>
      </c>
      <c r="J23" s="13">
        <v>21</v>
      </c>
      <c r="K23" s="13">
        <v>21</v>
      </c>
    </row>
    <row r="24" spans="2:11" x14ac:dyDescent="0.25">
      <c r="B24" s="200"/>
      <c r="C24" s="11">
        <v>625002</v>
      </c>
      <c r="D24" s="11">
        <v>71</v>
      </c>
      <c r="E24" s="16" t="s">
        <v>488</v>
      </c>
      <c r="F24" s="17">
        <v>0</v>
      </c>
      <c r="G24" s="17">
        <v>0</v>
      </c>
      <c r="H24" s="17">
        <v>181.51</v>
      </c>
      <c r="I24" s="13">
        <v>0</v>
      </c>
      <c r="J24" s="13">
        <v>0</v>
      </c>
      <c r="K24" s="13">
        <v>0</v>
      </c>
    </row>
    <row r="25" spans="2:11" x14ac:dyDescent="0.25">
      <c r="B25" s="200"/>
      <c r="C25" s="21">
        <v>625003</v>
      </c>
      <c r="D25" s="21">
        <v>41</v>
      </c>
      <c r="E25" s="16" t="s">
        <v>100</v>
      </c>
      <c r="F25" s="17">
        <v>312.77999999999997</v>
      </c>
      <c r="G25" s="17">
        <v>303.79000000000002</v>
      </c>
      <c r="H25" s="17">
        <v>228.84</v>
      </c>
      <c r="I25" s="13">
        <v>245</v>
      </c>
      <c r="J25" s="13">
        <v>240</v>
      </c>
      <c r="K25" s="13">
        <v>335</v>
      </c>
    </row>
    <row r="26" spans="2:11" x14ac:dyDescent="0.25">
      <c r="B26" s="200"/>
      <c r="C26" s="21">
        <v>625003</v>
      </c>
      <c r="D26" s="21">
        <v>111</v>
      </c>
      <c r="E26" s="16" t="s">
        <v>101</v>
      </c>
      <c r="F26" s="17">
        <v>0.41</v>
      </c>
      <c r="G26" s="17">
        <v>4.01</v>
      </c>
      <c r="H26" s="17">
        <v>0</v>
      </c>
      <c r="I26" s="13">
        <v>1</v>
      </c>
      <c r="J26" s="13">
        <v>1</v>
      </c>
      <c r="K26" s="13">
        <v>1</v>
      </c>
    </row>
    <row r="27" spans="2:11" x14ac:dyDescent="0.25">
      <c r="B27" s="200"/>
      <c r="C27" s="21">
        <v>625003</v>
      </c>
      <c r="D27" s="21">
        <v>71</v>
      </c>
      <c r="E27" s="16" t="s">
        <v>489</v>
      </c>
      <c r="F27" s="17">
        <v>0</v>
      </c>
      <c r="G27" s="17">
        <v>0</v>
      </c>
      <c r="H27" s="17">
        <v>10.33</v>
      </c>
      <c r="I27" s="13">
        <v>0</v>
      </c>
      <c r="J27" s="13">
        <v>0</v>
      </c>
      <c r="K27" s="13">
        <v>0</v>
      </c>
    </row>
    <row r="28" spans="2:11" x14ac:dyDescent="0.25">
      <c r="B28" s="200"/>
      <c r="C28" s="21">
        <v>625004</v>
      </c>
      <c r="D28" s="21">
        <v>41</v>
      </c>
      <c r="E28" s="16" t="s">
        <v>102</v>
      </c>
      <c r="F28" s="17">
        <v>1133.6400000000001</v>
      </c>
      <c r="G28" s="17">
        <v>1115.98</v>
      </c>
      <c r="H28" s="17">
        <v>838.38</v>
      </c>
      <c r="I28" s="13">
        <v>915</v>
      </c>
      <c r="J28" s="13">
        <v>915</v>
      </c>
      <c r="K28" s="13">
        <v>1213</v>
      </c>
    </row>
    <row r="29" spans="2:11" x14ac:dyDescent="0.25">
      <c r="B29" s="200"/>
      <c r="C29" s="21">
        <v>625004</v>
      </c>
      <c r="D29" s="21">
        <v>111</v>
      </c>
      <c r="E29" s="16" t="s">
        <v>103</v>
      </c>
      <c r="F29" s="17">
        <v>1.53</v>
      </c>
      <c r="G29" s="17">
        <v>15.03</v>
      </c>
      <c r="H29" s="17">
        <v>0</v>
      </c>
      <c r="I29" s="13">
        <v>4</v>
      </c>
      <c r="J29" s="13">
        <v>4</v>
      </c>
      <c r="K29" s="13">
        <v>4</v>
      </c>
    </row>
    <row r="30" spans="2:11" x14ac:dyDescent="0.25">
      <c r="B30" s="200"/>
      <c r="C30" s="21">
        <v>625004</v>
      </c>
      <c r="D30" s="21">
        <v>71</v>
      </c>
      <c r="E30" s="16" t="s">
        <v>490</v>
      </c>
      <c r="F30" s="17">
        <v>0</v>
      </c>
      <c r="G30" s="17">
        <v>0</v>
      </c>
      <c r="H30" s="17">
        <v>38.880000000000003</v>
      </c>
      <c r="I30" s="13">
        <v>0</v>
      </c>
      <c r="J30" s="13">
        <v>0</v>
      </c>
      <c r="K30" s="13">
        <v>0</v>
      </c>
    </row>
    <row r="31" spans="2:11" x14ac:dyDescent="0.25">
      <c r="B31" s="200"/>
      <c r="C31" s="21">
        <v>625005</v>
      </c>
      <c r="D31" s="21">
        <v>41</v>
      </c>
      <c r="E31" s="16" t="s">
        <v>104</v>
      </c>
      <c r="F31" s="17">
        <v>354.73</v>
      </c>
      <c r="G31" s="17">
        <v>349.31</v>
      </c>
      <c r="H31" s="17">
        <v>269.01</v>
      </c>
      <c r="I31" s="13">
        <v>305</v>
      </c>
      <c r="J31" s="13">
        <v>300</v>
      </c>
      <c r="K31" s="13">
        <v>380</v>
      </c>
    </row>
    <row r="32" spans="2:11" x14ac:dyDescent="0.25">
      <c r="B32" s="200"/>
      <c r="C32" s="21">
        <v>625005</v>
      </c>
      <c r="D32" s="21">
        <v>111</v>
      </c>
      <c r="E32" s="16" t="s">
        <v>105</v>
      </c>
      <c r="F32" s="17">
        <v>0.51</v>
      </c>
      <c r="G32" s="17">
        <v>5.01</v>
      </c>
      <c r="H32" s="17">
        <v>0</v>
      </c>
      <c r="I32" s="13">
        <v>2</v>
      </c>
      <c r="J32" s="13">
        <v>2</v>
      </c>
      <c r="K32" s="13">
        <v>2</v>
      </c>
    </row>
    <row r="33" spans="2:11" x14ac:dyDescent="0.25">
      <c r="B33" s="200"/>
      <c r="C33" s="21">
        <v>625005</v>
      </c>
      <c r="D33" s="21">
        <v>71</v>
      </c>
      <c r="E33" s="16" t="s">
        <v>491</v>
      </c>
      <c r="F33" s="17">
        <v>0</v>
      </c>
      <c r="G33" s="17">
        <v>0</v>
      </c>
      <c r="H33" s="17">
        <v>12.94</v>
      </c>
      <c r="I33" s="13">
        <v>0</v>
      </c>
      <c r="J33" s="13">
        <v>0</v>
      </c>
      <c r="K33" s="13">
        <v>0</v>
      </c>
    </row>
    <row r="34" spans="2:11" x14ac:dyDescent="0.25">
      <c r="B34" s="200"/>
      <c r="C34" s="21">
        <v>625006</v>
      </c>
      <c r="D34" s="21">
        <v>41</v>
      </c>
      <c r="E34" s="16" t="s">
        <v>106</v>
      </c>
      <c r="F34" s="17">
        <v>3.88</v>
      </c>
      <c r="G34" s="17">
        <v>0</v>
      </c>
      <c r="H34" s="17">
        <v>0</v>
      </c>
      <c r="I34" s="13">
        <v>0</v>
      </c>
      <c r="J34" s="13">
        <v>0</v>
      </c>
      <c r="K34" s="13">
        <v>0</v>
      </c>
    </row>
    <row r="35" spans="2:11" x14ac:dyDescent="0.25">
      <c r="B35" s="200"/>
      <c r="C35" s="21">
        <v>625007</v>
      </c>
      <c r="D35" s="21">
        <v>41</v>
      </c>
      <c r="E35" s="16" t="s">
        <v>107</v>
      </c>
      <c r="F35" s="17">
        <v>1863.13</v>
      </c>
      <c r="G35" s="17">
        <v>1824.57</v>
      </c>
      <c r="H35" s="17">
        <v>1363.59</v>
      </c>
      <c r="I35" s="13">
        <v>1450</v>
      </c>
      <c r="J35" s="13">
        <v>1400</v>
      </c>
      <c r="K35" s="13">
        <v>1500</v>
      </c>
    </row>
    <row r="36" spans="2:11" x14ac:dyDescent="0.25">
      <c r="B36" s="200"/>
      <c r="C36" s="21">
        <v>625007</v>
      </c>
      <c r="D36" s="21">
        <v>111</v>
      </c>
      <c r="E36" s="16" t="s">
        <v>108</v>
      </c>
      <c r="F36" s="17">
        <v>2.42</v>
      </c>
      <c r="G36" s="17">
        <v>23.8</v>
      </c>
      <c r="H36" s="17">
        <v>0</v>
      </c>
      <c r="I36" s="13">
        <v>7</v>
      </c>
      <c r="J36" s="13">
        <v>7</v>
      </c>
      <c r="K36" s="13">
        <v>7</v>
      </c>
    </row>
    <row r="37" spans="2:11" x14ac:dyDescent="0.25">
      <c r="B37" s="200"/>
      <c r="C37" s="21">
        <v>625007</v>
      </c>
      <c r="D37" s="21">
        <v>71</v>
      </c>
      <c r="E37" s="16" t="s">
        <v>492</v>
      </c>
      <c r="F37" s="17">
        <v>0</v>
      </c>
      <c r="G37" s="17">
        <v>0</v>
      </c>
      <c r="H37" s="17">
        <v>61.58</v>
      </c>
      <c r="I37" s="13">
        <v>0</v>
      </c>
      <c r="J37" s="13">
        <v>0</v>
      </c>
      <c r="K37" s="13">
        <v>0</v>
      </c>
    </row>
    <row r="38" spans="2:11" x14ac:dyDescent="0.25">
      <c r="B38" s="200"/>
      <c r="C38" s="21" t="s">
        <v>443</v>
      </c>
      <c r="D38" s="21">
        <v>41</v>
      </c>
      <c r="E38" s="16" t="s">
        <v>444</v>
      </c>
      <c r="F38" s="62">
        <v>0</v>
      </c>
      <c r="G38" s="62">
        <v>0</v>
      </c>
      <c r="H38" s="62">
        <v>0</v>
      </c>
      <c r="I38" s="61">
        <v>810</v>
      </c>
      <c r="J38" s="61">
        <v>810</v>
      </c>
      <c r="K38" s="61">
        <v>900</v>
      </c>
    </row>
    <row r="39" spans="2:11" x14ac:dyDescent="0.25">
      <c r="B39" s="201"/>
      <c r="C39" s="6">
        <v>630</v>
      </c>
      <c r="D39" s="6"/>
      <c r="E39" s="7" t="s">
        <v>109</v>
      </c>
      <c r="F39" s="9">
        <f t="shared" ref="F39:K39" si="1">SUM(F40)</f>
        <v>0</v>
      </c>
      <c r="G39" s="9">
        <f t="shared" si="1"/>
        <v>0</v>
      </c>
      <c r="H39" s="9">
        <f t="shared" si="1"/>
        <v>0</v>
      </c>
      <c r="I39" s="8">
        <f t="shared" si="1"/>
        <v>100</v>
      </c>
      <c r="J39" s="8">
        <f t="shared" si="1"/>
        <v>150</v>
      </c>
      <c r="K39" s="8">
        <f t="shared" si="1"/>
        <v>200</v>
      </c>
    </row>
    <row r="40" spans="2:11" x14ac:dyDescent="0.25">
      <c r="B40" s="201"/>
      <c r="C40" s="21">
        <v>631001</v>
      </c>
      <c r="D40" s="21">
        <v>41</v>
      </c>
      <c r="E40" s="16" t="s">
        <v>110</v>
      </c>
      <c r="F40" s="62">
        <v>0</v>
      </c>
      <c r="G40" s="62">
        <v>0</v>
      </c>
      <c r="H40" s="62">
        <v>0</v>
      </c>
      <c r="I40" s="61">
        <v>100</v>
      </c>
      <c r="J40" s="61">
        <v>150</v>
      </c>
      <c r="K40" s="61">
        <v>200</v>
      </c>
    </row>
    <row r="41" spans="2:11" x14ac:dyDescent="0.25">
      <c r="B41" s="63"/>
      <c r="C41" s="23">
        <v>632</v>
      </c>
      <c r="D41" s="23"/>
      <c r="E41" s="23" t="s">
        <v>111</v>
      </c>
      <c r="F41" s="64">
        <f t="shared" ref="F41" si="2">SUM(F42:F49)</f>
        <v>1510.65</v>
      </c>
      <c r="G41" s="64">
        <f t="shared" ref="G41:K41" si="3">SUM(G42:G49)</f>
        <v>2057.84</v>
      </c>
      <c r="H41" s="64">
        <f t="shared" si="3"/>
        <v>1750.64</v>
      </c>
      <c r="I41" s="65">
        <f t="shared" si="3"/>
        <v>2210</v>
      </c>
      <c r="J41" s="65">
        <f t="shared" si="3"/>
        <v>2350</v>
      </c>
      <c r="K41" s="65">
        <f t="shared" si="3"/>
        <v>2470</v>
      </c>
    </row>
    <row r="42" spans="2:11" x14ac:dyDescent="0.25">
      <c r="B42" s="66"/>
      <c r="C42" s="21" t="s">
        <v>112</v>
      </c>
      <c r="D42" s="21">
        <v>41</v>
      </c>
      <c r="E42" s="16" t="s">
        <v>113</v>
      </c>
      <c r="F42" s="62">
        <v>121</v>
      </c>
      <c r="G42" s="62">
        <v>111.4</v>
      </c>
      <c r="H42" s="62">
        <v>91.24</v>
      </c>
      <c r="I42" s="61">
        <v>120</v>
      </c>
      <c r="J42" s="61">
        <v>150</v>
      </c>
      <c r="K42" s="61">
        <v>170</v>
      </c>
    </row>
    <row r="43" spans="2:11" x14ac:dyDescent="0.25">
      <c r="B43" s="66"/>
      <c r="C43" s="21" t="s">
        <v>381</v>
      </c>
      <c r="D43" s="21">
        <v>41</v>
      </c>
      <c r="E43" s="16" t="s">
        <v>382</v>
      </c>
      <c r="F43" s="62">
        <v>0</v>
      </c>
      <c r="G43" s="62">
        <v>250</v>
      </c>
      <c r="H43" s="62">
        <v>192</v>
      </c>
      <c r="I43" s="61">
        <v>300</v>
      </c>
      <c r="J43" s="61">
        <v>320</v>
      </c>
      <c r="K43" s="61">
        <v>340</v>
      </c>
    </row>
    <row r="44" spans="2:11" x14ac:dyDescent="0.25">
      <c r="B44" s="66"/>
      <c r="C44" s="21" t="s">
        <v>383</v>
      </c>
      <c r="D44" s="21">
        <v>41</v>
      </c>
      <c r="E44" s="16" t="s">
        <v>384</v>
      </c>
      <c r="F44" s="62">
        <v>0</v>
      </c>
      <c r="G44" s="62">
        <v>344.24</v>
      </c>
      <c r="H44" s="62">
        <v>180</v>
      </c>
      <c r="I44" s="61">
        <v>300</v>
      </c>
      <c r="J44" s="61">
        <v>320</v>
      </c>
      <c r="K44" s="61">
        <v>340</v>
      </c>
    </row>
    <row r="45" spans="2:11" x14ac:dyDescent="0.25">
      <c r="B45" s="66"/>
      <c r="C45" s="21">
        <v>632002</v>
      </c>
      <c r="D45" s="21">
        <v>41</v>
      </c>
      <c r="E45" s="16" t="s">
        <v>114</v>
      </c>
      <c r="F45" s="62">
        <v>0</v>
      </c>
      <c r="G45" s="62">
        <v>0</v>
      </c>
      <c r="H45" s="62">
        <v>0</v>
      </c>
      <c r="I45" s="61">
        <v>0</v>
      </c>
      <c r="J45" s="61">
        <v>0</v>
      </c>
      <c r="K45" s="61">
        <v>0</v>
      </c>
    </row>
    <row r="46" spans="2:11" x14ac:dyDescent="0.25">
      <c r="B46" s="66"/>
      <c r="C46" s="21">
        <v>632003</v>
      </c>
      <c r="D46" s="21">
        <v>71</v>
      </c>
      <c r="E46" s="16" t="s">
        <v>493</v>
      </c>
      <c r="F46" s="62">
        <v>0</v>
      </c>
      <c r="G46" s="62">
        <v>0</v>
      </c>
      <c r="H46" s="62">
        <v>45</v>
      </c>
      <c r="I46" s="61">
        <v>0</v>
      </c>
      <c r="J46" s="61">
        <v>0</v>
      </c>
      <c r="K46" s="61">
        <v>0</v>
      </c>
    </row>
    <row r="47" spans="2:11" x14ac:dyDescent="0.25">
      <c r="B47" s="66"/>
      <c r="C47" s="21" t="s">
        <v>115</v>
      </c>
      <c r="D47" s="21">
        <v>41</v>
      </c>
      <c r="E47" s="16" t="s">
        <v>116</v>
      </c>
      <c r="F47" s="62">
        <v>519.46</v>
      </c>
      <c r="G47" s="62">
        <v>603.11</v>
      </c>
      <c r="H47" s="62">
        <v>532.70000000000005</v>
      </c>
      <c r="I47" s="61">
        <v>750</v>
      </c>
      <c r="J47" s="61">
        <v>780</v>
      </c>
      <c r="K47" s="61">
        <v>800</v>
      </c>
    </row>
    <row r="48" spans="2:11" x14ac:dyDescent="0.25">
      <c r="B48" s="66"/>
      <c r="C48" s="21" t="s">
        <v>117</v>
      </c>
      <c r="D48" s="21">
        <v>41</v>
      </c>
      <c r="E48" s="16" t="s">
        <v>118</v>
      </c>
      <c r="F48" s="62">
        <v>581</v>
      </c>
      <c r="G48" s="62">
        <v>502.2</v>
      </c>
      <c r="H48" s="62">
        <v>619.70000000000005</v>
      </c>
      <c r="I48" s="61">
        <v>620</v>
      </c>
      <c r="J48" s="61">
        <v>630</v>
      </c>
      <c r="K48" s="61">
        <v>640</v>
      </c>
    </row>
    <row r="49" spans="2:11" x14ac:dyDescent="0.25">
      <c r="B49" s="66"/>
      <c r="C49" s="21">
        <v>632004</v>
      </c>
      <c r="D49" s="21">
        <v>41</v>
      </c>
      <c r="E49" s="16" t="s">
        <v>119</v>
      </c>
      <c r="F49" s="62">
        <v>289.19</v>
      </c>
      <c r="G49" s="62">
        <v>246.89</v>
      </c>
      <c r="H49" s="62">
        <v>90</v>
      </c>
      <c r="I49" s="61">
        <v>120</v>
      </c>
      <c r="J49" s="61">
        <v>150</v>
      </c>
      <c r="K49" s="61">
        <v>180</v>
      </c>
    </row>
    <row r="50" spans="2:11" x14ac:dyDescent="0.25">
      <c r="B50" s="60"/>
      <c r="C50" s="6">
        <v>633</v>
      </c>
      <c r="D50" s="6"/>
      <c r="E50" s="7" t="s">
        <v>120</v>
      </c>
      <c r="F50" s="9">
        <f t="shared" ref="F50:K50" si="4">SUM(F51:F72)</f>
        <v>2275.0600000000004</v>
      </c>
      <c r="G50" s="9">
        <f t="shared" si="4"/>
        <v>3715.3699999999994</v>
      </c>
      <c r="H50" s="9">
        <f t="shared" si="4"/>
        <v>1875.72</v>
      </c>
      <c r="I50" s="8">
        <f t="shared" si="4"/>
        <v>3073</v>
      </c>
      <c r="J50" s="8">
        <f t="shared" si="4"/>
        <v>3563</v>
      </c>
      <c r="K50" s="8">
        <f t="shared" si="4"/>
        <v>3413</v>
      </c>
    </row>
    <row r="51" spans="2:11" x14ac:dyDescent="0.25">
      <c r="B51" s="66"/>
      <c r="C51" s="21">
        <v>633002</v>
      </c>
      <c r="D51" s="21">
        <v>41</v>
      </c>
      <c r="E51" s="16" t="s">
        <v>385</v>
      </c>
      <c r="F51" s="62">
        <v>0</v>
      </c>
      <c r="G51" s="62">
        <v>165.6</v>
      </c>
      <c r="H51" s="62">
        <v>0</v>
      </c>
      <c r="I51" s="61">
        <v>50</v>
      </c>
      <c r="J51" s="61">
        <v>0</v>
      </c>
      <c r="K51" s="61">
        <v>0</v>
      </c>
    </row>
    <row r="52" spans="2:11" x14ac:dyDescent="0.25">
      <c r="B52" s="66"/>
      <c r="C52" s="21">
        <v>633003</v>
      </c>
      <c r="D52" s="21">
        <v>41</v>
      </c>
      <c r="E52" s="16" t="s">
        <v>121</v>
      </c>
      <c r="F52" s="62">
        <v>0</v>
      </c>
      <c r="G52" s="62">
        <v>9.9</v>
      </c>
      <c r="H52" s="62">
        <v>0</v>
      </c>
      <c r="I52" s="61">
        <v>0</v>
      </c>
      <c r="J52" s="61">
        <v>0</v>
      </c>
      <c r="K52" s="61">
        <v>0</v>
      </c>
    </row>
    <row r="53" spans="2:11" x14ac:dyDescent="0.25">
      <c r="B53" s="66"/>
      <c r="C53" s="21">
        <v>633004</v>
      </c>
      <c r="D53" s="21">
        <v>41</v>
      </c>
      <c r="E53" s="16" t="s">
        <v>520</v>
      </c>
      <c r="F53" s="62">
        <v>510.8</v>
      </c>
      <c r="G53" s="62">
        <v>200</v>
      </c>
      <c r="H53" s="117">
        <v>49.9</v>
      </c>
      <c r="I53" s="61">
        <v>50</v>
      </c>
      <c r="J53" s="61">
        <v>0</v>
      </c>
      <c r="K53" s="61">
        <v>0</v>
      </c>
    </row>
    <row r="54" spans="2:11" x14ac:dyDescent="0.25">
      <c r="B54" s="66"/>
      <c r="C54" s="21" t="s">
        <v>389</v>
      </c>
      <c r="D54" s="21">
        <v>41</v>
      </c>
      <c r="E54" s="16" t="s">
        <v>122</v>
      </c>
      <c r="F54" s="62">
        <v>229.93</v>
      </c>
      <c r="G54" s="62">
        <v>157.57</v>
      </c>
      <c r="H54" s="62">
        <v>131.69999999999999</v>
      </c>
      <c r="I54" s="61">
        <v>200</v>
      </c>
      <c r="J54" s="61">
        <v>120</v>
      </c>
      <c r="K54" s="61">
        <v>130</v>
      </c>
    </row>
    <row r="55" spans="2:11" x14ac:dyDescent="0.25">
      <c r="B55" s="66"/>
      <c r="C55" s="21">
        <v>633006</v>
      </c>
      <c r="D55" s="21">
        <v>41</v>
      </c>
      <c r="E55" s="16" t="s">
        <v>455</v>
      </c>
      <c r="F55" s="62">
        <v>0</v>
      </c>
      <c r="G55" s="62">
        <v>0</v>
      </c>
      <c r="H55" s="62">
        <v>0</v>
      </c>
      <c r="I55" s="61">
        <v>0</v>
      </c>
      <c r="J55" s="61">
        <v>0</v>
      </c>
      <c r="K55" s="61">
        <v>0</v>
      </c>
    </row>
    <row r="56" spans="2:11" x14ac:dyDescent="0.25">
      <c r="B56" s="66"/>
      <c r="C56" s="21">
        <v>633006</v>
      </c>
      <c r="D56" s="21">
        <v>41</v>
      </c>
      <c r="E56" s="16" t="s">
        <v>123</v>
      </c>
      <c r="F56" s="62">
        <v>0</v>
      </c>
      <c r="G56" s="62">
        <v>0</v>
      </c>
      <c r="H56" s="62">
        <v>0</v>
      </c>
      <c r="I56" s="61">
        <v>100</v>
      </c>
      <c r="J56" s="61">
        <v>100</v>
      </c>
      <c r="K56" s="61">
        <v>100</v>
      </c>
    </row>
    <row r="57" spans="2:11" x14ac:dyDescent="0.25">
      <c r="B57" s="66"/>
      <c r="C57" s="21" t="s">
        <v>391</v>
      </c>
      <c r="D57" s="21">
        <v>41</v>
      </c>
      <c r="E57" s="16" t="s">
        <v>124</v>
      </c>
      <c r="F57" s="62">
        <v>0</v>
      </c>
      <c r="G57" s="62">
        <v>8.9</v>
      </c>
      <c r="H57" s="62">
        <v>0</v>
      </c>
      <c r="I57" s="61">
        <v>100</v>
      </c>
      <c r="J57" s="61">
        <v>100</v>
      </c>
      <c r="K57" s="61">
        <v>100</v>
      </c>
    </row>
    <row r="58" spans="2:11" x14ac:dyDescent="0.25">
      <c r="B58" s="66"/>
      <c r="C58" s="21" t="s">
        <v>388</v>
      </c>
      <c r="D58" s="21">
        <v>41</v>
      </c>
      <c r="E58" s="16" t="s">
        <v>125</v>
      </c>
      <c r="F58" s="62">
        <v>29.2</v>
      </c>
      <c r="G58" s="62">
        <v>73.95</v>
      </c>
      <c r="H58" s="62">
        <v>26.6</v>
      </c>
      <c r="I58" s="61">
        <v>100</v>
      </c>
      <c r="J58" s="61">
        <v>120</v>
      </c>
      <c r="K58" s="61">
        <v>130</v>
      </c>
    </row>
    <row r="59" spans="2:11" x14ac:dyDescent="0.25">
      <c r="B59" s="66"/>
      <c r="C59" s="21" t="s">
        <v>390</v>
      </c>
      <c r="D59" s="21">
        <v>41</v>
      </c>
      <c r="E59" s="16" t="s">
        <v>126</v>
      </c>
      <c r="F59" s="62">
        <v>56.35</v>
      </c>
      <c r="G59" s="62">
        <v>296.01</v>
      </c>
      <c r="H59" s="62">
        <v>70.760000000000005</v>
      </c>
      <c r="I59" s="61">
        <v>200</v>
      </c>
      <c r="J59" s="61">
        <v>220</v>
      </c>
      <c r="K59" s="61">
        <v>250</v>
      </c>
    </row>
    <row r="60" spans="2:11" x14ac:dyDescent="0.25">
      <c r="B60" s="66"/>
      <c r="C60" s="21">
        <v>633006</v>
      </c>
      <c r="D60" s="21">
        <v>111</v>
      </c>
      <c r="E60" s="16" t="s">
        <v>127</v>
      </c>
      <c r="F60" s="62">
        <v>5.94</v>
      </c>
      <c r="G60" s="62">
        <v>83.77</v>
      </c>
      <c r="H60" s="62">
        <v>0</v>
      </c>
      <c r="I60" s="61">
        <v>63</v>
      </c>
      <c r="J60" s="61">
        <v>63</v>
      </c>
      <c r="K60" s="61">
        <v>63</v>
      </c>
    </row>
    <row r="61" spans="2:11" x14ac:dyDescent="0.25">
      <c r="B61" s="66"/>
      <c r="C61" s="21" t="s">
        <v>387</v>
      </c>
      <c r="D61" s="21">
        <v>41</v>
      </c>
      <c r="E61" s="16" t="s">
        <v>128</v>
      </c>
      <c r="F61" s="62">
        <v>389.02</v>
      </c>
      <c r="G61" s="62">
        <v>339.71</v>
      </c>
      <c r="H61" s="62">
        <v>310.94</v>
      </c>
      <c r="I61" s="61">
        <v>600</v>
      </c>
      <c r="J61" s="61">
        <v>620</v>
      </c>
      <c r="K61" s="61">
        <v>640</v>
      </c>
    </row>
    <row r="62" spans="2:11" x14ac:dyDescent="0.25">
      <c r="B62" s="66"/>
      <c r="C62" s="21" t="s">
        <v>386</v>
      </c>
      <c r="D62" s="21">
        <v>41</v>
      </c>
      <c r="E62" s="16" t="s">
        <v>129</v>
      </c>
      <c r="F62" s="62">
        <v>207.8</v>
      </c>
      <c r="G62" s="62">
        <v>77.88</v>
      </c>
      <c r="H62" s="62">
        <v>176.8</v>
      </c>
      <c r="I62" s="61">
        <v>200</v>
      </c>
      <c r="J62" s="61">
        <v>200</v>
      </c>
      <c r="K62" s="61">
        <v>200</v>
      </c>
    </row>
    <row r="63" spans="2:11" x14ac:dyDescent="0.25">
      <c r="B63" s="66"/>
      <c r="C63" s="21" t="s">
        <v>392</v>
      </c>
      <c r="D63" s="21">
        <v>41</v>
      </c>
      <c r="E63" s="16" t="s">
        <v>393</v>
      </c>
      <c r="F63" s="62">
        <v>0</v>
      </c>
      <c r="G63" s="62">
        <v>528</v>
      </c>
      <c r="H63" s="62">
        <v>0</v>
      </c>
      <c r="I63" s="61">
        <v>0</v>
      </c>
      <c r="J63" s="61">
        <v>500</v>
      </c>
      <c r="K63" s="61">
        <v>0</v>
      </c>
    </row>
    <row r="64" spans="2:11" x14ac:dyDescent="0.25">
      <c r="B64" s="66"/>
      <c r="C64" s="21" t="s">
        <v>394</v>
      </c>
      <c r="D64" s="21">
        <v>41</v>
      </c>
      <c r="E64" s="16" t="s">
        <v>456</v>
      </c>
      <c r="F64" s="62">
        <v>0</v>
      </c>
      <c r="G64" s="62">
        <v>167.68</v>
      </c>
      <c r="H64" s="62">
        <v>0</v>
      </c>
      <c r="I64" s="61">
        <v>0</v>
      </c>
      <c r="J64" s="61">
        <v>0</v>
      </c>
      <c r="K64" s="61">
        <v>0</v>
      </c>
    </row>
    <row r="65" spans="2:11" x14ac:dyDescent="0.25">
      <c r="B65" s="66"/>
      <c r="C65" s="21" t="s">
        <v>457</v>
      </c>
      <c r="D65" s="21">
        <v>41</v>
      </c>
      <c r="E65" s="16" t="s">
        <v>458</v>
      </c>
      <c r="F65" s="62">
        <v>0</v>
      </c>
      <c r="G65" s="62">
        <v>8.9700000000000006</v>
      </c>
      <c r="H65" s="62">
        <v>0</v>
      </c>
      <c r="I65" s="61">
        <v>50</v>
      </c>
      <c r="J65" s="61">
        <v>0</v>
      </c>
      <c r="K65" s="61">
        <v>0</v>
      </c>
    </row>
    <row r="66" spans="2:11" x14ac:dyDescent="0.25">
      <c r="B66" s="66"/>
      <c r="C66" s="21">
        <v>633007</v>
      </c>
      <c r="D66" s="21">
        <v>41</v>
      </c>
      <c r="E66" s="16" t="s">
        <v>130</v>
      </c>
      <c r="F66" s="62">
        <v>0</v>
      </c>
      <c r="G66" s="62">
        <v>78.58</v>
      </c>
      <c r="H66" s="62">
        <v>0</v>
      </c>
      <c r="I66" s="61">
        <v>0</v>
      </c>
      <c r="J66" s="61">
        <v>0</v>
      </c>
      <c r="K66" s="61">
        <v>100</v>
      </c>
    </row>
    <row r="67" spans="2:11" x14ac:dyDescent="0.25">
      <c r="B67" s="66"/>
      <c r="C67" s="21">
        <v>633009</v>
      </c>
      <c r="D67" s="21">
        <v>41</v>
      </c>
      <c r="E67" s="16" t="s">
        <v>131</v>
      </c>
      <c r="F67" s="62">
        <v>173.7</v>
      </c>
      <c r="G67" s="62">
        <v>110.7</v>
      </c>
      <c r="H67" s="62">
        <v>133.9</v>
      </c>
      <c r="I67" s="61">
        <v>150</v>
      </c>
      <c r="J67" s="61">
        <v>200</v>
      </c>
      <c r="K67" s="61">
        <v>250</v>
      </c>
    </row>
    <row r="68" spans="2:11" x14ac:dyDescent="0.25">
      <c r="B68" s="66"/>
      <c r="C68" s="21">
        <v>633010</v>
      </c>
      <c r="D68" s="21" t="s">
        <v>132</v>
      </c>
      <c r="E68" s="16" t="s">
        <v>133</v>
      </c>
      <c r="F68" s="62">
        <v>0</v>
      </c>
      <c r="G68" s="62">
        <v>0</v>
      </c>
      <c r="H68" s="62">
        <v>0</v>
      </c>
      <c r="I68" s="61">
        <v>0</v>
      </c>
      <c r="J68" s="61">
        <v>0</v>
      </c>
      <c r="K68" s="61">
        <v>0</v>
      </c>
    </row>
    <row r="69" spans="2:11" x14ac:dyDescent="0.25">
      <c r="B69" s="66"/>
      <c r="C69" s="21" t="s">
        <v>395</v>
      </c>
      <c r="D69" s="21">
        <v>41</v>
      </c>
      <c r="E69" s="16" t="s">
        <v>134</v>
      </c>
      <c r="F69" s="62">
        <v>664.13</v>
      </c>
      <c r="G69" s="62">
        <v>737.69</v>
      </c>
      <c r="H69" s="62">
        <v>657.37</v>
      </c>
      <c r="I69" s="61">
        <v>690</v>
      </c>
      <c r="J69" s="61">
        <v>700</v>
      </c>
      <c r="K69" s="61">
        <v>750</v>
      </c>
    </row>
    <row r="70" spans="2:11" x14ac:dyDescent="0.25">
      <c r="B70" s="66"/>
      <c r="C70" s="21" t="s">
        <v>396</v>
      </c>
      <c r="D70" s="21">
        <v>41</v>
      </c>
      <c r="E70" s="16" t="s">
        <v>135</v>
      </c>
      <c r="F70" s="62">
        <v>0</v>
      </c>
      <c r="G70" s="62">
        <v>600</v>
      </c>
      <c r="H70" s="62">
        <v>240</v>
      </c>
      <c r="I70" s="61">
        <v>420</v>
      </c>
      <c r="J70" s="61">
        <v>420</v>
      </c>
      <c r="K70" s="61">
        <v>420</v>
      </c>
    </row>
    <row r="71" spans="2:11" x14ac:dyDescent="0.25">
      <c r="B71" s="66"/>
      <c r="C71" s="21">
        <v>633016</v>
      </c>
      <c r="D71" s="21">
        <v>41</v>
      </c>
      <c r="E71" s="16" t="s">
        <v>136</v>
      </c>
      <c r="F71" s="62">
        <v>8.19</v>
      </c>
      <c r="G71" s="62">
        <v>70.459999999999994</v>
      </c>
      <c r="H71" s="62">
        <v>77.75</v>
      </c>
      <c r="I71" s="61">
        <v>100</v>
      </c>
      <c r="J71" s="61">
        <v>150</v>
      </c>
      <c r="K71" s="61">
        <v>180</v>
      </c>
    </row>
    <row r="72" spans="2:11" x14ac:dyDescent="0.25">
      <c r="B72" s="66"/>
      <c r="C72" s="21">
        <v>633019</v>
      </c>
      <c r="D72" s="21">
        <v>41</v>
      </c>
      <c r="E72" s="16" t="s">
        <v>137</v>
      </c>
      <c r="F72" s="62">
        <v>0</v>
      </c>
      <c r="G72" s="62">
        <v>0</v>
      </c>
      <c r="H72" s="62">
        <v>0</v>
      </c>
      <c r="I72" s="61">
        <v>0</v>
      </c>
      <c r="J72" s="61">
        <v>50</v>
      </c>
      <c r="K72" s="61">
        <v>100</v>
      </c>
    </row>
    <row r="73" spans="2:11" x14ac:dyDescent="0.25">
      <c r="B73" s="66"/>
      <c r="C73" s="23">
        <v>634</v>
      </c>
      <c r="D73" s="23"/>
      <c r="E73" s="7" t="s">
        <v>138</v>
      </c>
      <c r="F73" s="64">
        <f t="shared" ref="F73:K73" si="5">SUM(F74:F77)</f>
        <v>788.81</v>
      </c>
      <c r="G73" s="64">
        <f t="shared" si="5"/>
        <v>708.47</v>
      </c>
      <c r="H73" s="64">
        <f t="shared" si="5"/>
        <v>591.57000000000005</v>
      </c>
      <c r="I73" s="65">
        <f t="shared" si="5"/>
        <v>700</v>
      </c>
      <c r="J73" s="65">
        <f t="shared" si="5"/>
        <v>770</v>
      </c>
      <c r="K73" s="65">
        <f t="shared" si="5"/>
        <v>820</v>
      </c>
    </row>
    <row r="74" spans="2:11" x14ac:dyDescent="0.25">
      <c r="B74" s="66"/>
      <c r="C74" s="21">
        <v>634001</v>
      </c>
      <c r="D74" s="21">
        <v>41</v>
      </c>
      <c r="E74" s="16" t="s">
        <v>356</v>
      </c>
      <c r="F74" s="62">
        <v>630.30999999999995</v>
      </c>
      <c r="G74" s="62">
        <v>546.45000000000005</v>
      </c>
      <c r="H74" s="62">
        <v>591.57000000000005</v>
      </c>
      <c r="I74" s="61">
        <v>600</v>
      </c>
      <c r="J74" s="61">
        <v>650</v>
      </c>
      <c r="K74" s="61">
        <v>680</v>
      </c>
    </row>
    <row r="75" spans="2:11" x14ac:dyDescent="0.25">
      <c r="B75" s="66"/>
      <c r="C75" s="21">
        <v>634001</v>
      </c>
      <c r="D75" s="21">
        <v>41</v>
      </c>
      <c r="E75" s="16" t="s">
        <v>139</v>
      </c>
      <c r="F75" s="62">
        <v>112.94</v>
      </c>
      <c r="G75" s="62">
        <v>162.02000000000001</v>
      </c>
      <c r="H75" s="62">
        <v>0</v>
      </c>
      <c r="I75" s="61">
        <v>100</v>
      </c>
      <c r="J75" s="61">
        <v>120</v>
      </c>
      <c r="K75" s="61">
        <v>140</v>
      </c>
    </row>
    <row r="76" spans="2:11" x14ac:dyDescent="0.25">
      <c r="B76" s="66"/>
      <c r="C76" s="21">
        <v>634001</v>
      </c>
      <c r="D76" s="21">
        <v>41</v>
      </c>
      <c r="E76" s="16" t="s">
        <v>140</v>
      </c>
      <c r="F76" s="62">
        <v>45.53</v>
      </c>
      <c r="G76" s="62">
        <v>0</v>
      </c>
      <c r="H76" s="62">
        <v>0</v>
      </c>
      <c r="I76" s="61">
        <v>0</v>
      </c>
      <c r="J76" s="61">
        <v>0</v>
      </c>
      <c r="K76" s="61">
        <v>0</v>
      </c>
    </row>
    <row r="77" spans="2:11" x14ac:dyDescent="0.25">
      <c r="B77" s="66"/>
      <c r="C77" s="21">
        <v>634004</v>
      </c>
      <c r="D77" s="21">
        <v>41</v>
      </c>
      <c r="E77" s="16" t="s">
        <v>357</v>
      </c>
      <c r="F77" s="62">
        <v>0.03</v>
      </c>
      <c r="G77" s="62">
        <v>0</v>
      </c>
      <c r="H77" s="62">
        <v>0</v>
      </c>
      <c r="I77" s="61">
        <v>0</v>
      </c>
      <c r="J77" s="61">
        <v>0</v>
      </c>
      <c r="K77" s="61">
        <v>0</v>
      </c>
    </row>
    <row r="78" spans="2:11" x14ac:dyDescent="0.25">
      <c r="B78" s="66"/>
      <c r="C78" s="23">
        <v>635</v>
      </c>
      <c r="D78" s="23"/>
      <c r="E78" s="7" t="s">
        <v>141</v>
      </c>
      <c r="F78" s="64">
        <f t="shared" ref="F78" si="6">SUM(F79:F82)</f>
        <v>135.55000000000001</v>
      </c>
      <c r="G78" s="64">
        <f t="shared" ref="G78:K78" si="7">SUM(G79:G82)</f>
        <v>278.89999999999998</v>
      </c>
      <c r="H78" s="64">
        <f t="shared" si="7"/>
        <v>68.94</v>
      </c>
      <c r="I78" s="65">
        <f t="shared" si="7"/>
        <v>350</v>
      </c>
      <c r="J78" s="65">
        <f t="shared" si="7"/>
        <v>450</v>
      </c>
      <c r="K78" s="65">
        <f t="shared" si="7"/>
        <v>550</v>
      </c>
    </row>
    <row r="79" spans="2:11" x14ac:dyDescent="0.25">
      <c r="B79" s="66"/>
      <c r="C79" s="21">
        <v>634002</v>
      </c>
      <c r="D79" s="21">
        <v>41</v>
      </c>
      <c r="E79" s="16" t="s">
        <v>142</v>
      </c>
      <c r="F79" s="62">
        <v>135.55000000000001</v>
      </c>
      <c r="G79" s="62">
        <v>206.9</v>
      </c>
      <c r="H79" s="62">
        <v>31.54</v>
      </c>
      <c r="I79" s="61">
        <v>100</v>
      </c>
      <c r="J79" s="61">
        <v>120</v>
      </c>
      <c r="K79" s="61">
        <v>140</v>
      </c>
    </row>
    <row r="80" spans="2:11" x14ac:dyDescent="0.25">
      <c r="B80" s="66"/>
      <c r="C80" s="21">
        <v>634002</v>
      </c>
      <c r="D80" s="21">
        <v>41</v>
      </c>
      <c r="E80" s="16" t="s">
        <v>143</v>
      </c>
      <c r="F80" s="62">
        <v>0</v>
      </c>
      <c r="G80" s="62">
        <v>24</v>
      </c>
      <c r="H80" s="62">
        <v>37.4</v>
      </c>
      <c r="I80" s="61">
        <v>100</v>
      </c>
      <c r="J80" s="61">
        <v>120</v>
      </c>
      <c r="K80" s="61">
        <v>140</v>
      </c>
    </row>
    <row r="81" spans="2:11" x14ac:dyDescent="0.25">
      <c r="B81" s="66"/>
      <c r="C81" s="21">
        <v>635002</v>
      </c>
      <c r="D81" s="21">
        <v>41</v>
      </c>
      <c r="E81" s="16" t="s">
        <v>144</v>
      </c>
      <c r="F81" s="62">
        <v>0</v>
      </c>
      <c r="G81" s="62">
        <v>0</v>
      </c>
      <c r="H81" s="62">
        <v>0</v>
      </c>
      <c r="I81" s="61">
        <v>100</v>
      </c>
      <c r="J81" s="61">
        <v>150</v>
      </c>
      <c r="K81" s="61">
        <v>200</v>
      </c>
    </row>
    <row r="82" spans="2:11" x14ac:dyDescent="0.25">
      <c r="B82" s="66"/>
      <c r="C82" s="21">
        <v>635009</v>
      </c>
      <c r="D82" s="21">
        <v>41</v>
      </c>
      <c r="E82" s="16" t="s">
        <v>145</v>
      </c>
      <c r="F82" s="62">
        <v>0</v>
      </c>
      <c r="G82" s="62">
        <v>48</v>
      </c>
      <c r="H82" s="62">
        <v>0</v>
      </c>
      <c r="I82" s="61">
        <v>50</v>
      </c>
      <c r="J82" s="61">
        <v>60</v>
      </c>
      <c r="K82" s="61">
        <v>70</v>
      </c>
    </row>
    <row r="83" spans="2:11" x14ac:dyDescent="0.25">
      <c r="B83" s="66"/>
      <c r="C83" s="107">
        <v>636</v>
      </c>
      <c r="D83" s="107"/>
      <c r="E83" s="7" t="s">
        <v>237</v>
      </c>
      <c r="F83" s="64">
        <f t="shared" ref="F83:K83" si="8">SUM(F84)</f>
        <v>0</v>
      </c>
      <c r="G83" s="64">
        <f t="shared" si="8"/>
        <v>0</v>
      </c>
      <c r="H83" s="64">
        <f t="shared" si="8"/>
        <v>220.41</v>
      </c>
      <c r="I83" s="65">
        <f t="shared" si="8"/>
        <v>0</v>
      </c>
      <c r="J83" s="65">
        <f t="shared" si="8"/>
        <v>0</v>
      </c>
      <c r="K83" s="65">
        <f t="shared" si="8"/>
        <v>0</v>
      </c>
    </row>
    <row r="84" spans="2:11" x14ac:dyDescent="0.25">
      <c r="B84" s="66"/>
      <c r="C84" s="21">
        <v>636002</v>
      </c>
      <c r="D84" s="21">
        <v>71</v>
      </c>
      <c r="E84" s="16" t="s">
        <v>494</v>
      </c>
      <c r="F84" s="62">
        <v>0</v>
      </c>
      <c r="G84" s="62">
        <v>0</v>
      </c>
      <c r="H84" s="62">
        <v>220.41</v>
      </c>
      <c r="I84" s="61">
        <v>0</v>
      </c>
      <c r="J84" s="61">
        <v>0</v>
      </c>
      <c r="K84" s="61">
        <v>0</v>
      </c>
    </row>
    <row r="85" spans="2:11" x14ac:dyDescent="0.25">
      <c r="B85" s="60"/>
      <c r="C85" s="6">
        <v>637</v>
      </c>
      <c r="D85" s="6"/>
      <c r="E85" s="7" t="s">
        <v>146</v>
      </c>
      <c r="F85" s="9">
        <f t="shared" ref="F85" si="9">SUM(F86:F108)</f>
        <v>10153.77</v>
      </c>
      <c r="G85" s="9">
        <f>SUM(G86:G109)</f>
        <v>13065.010000000002</v>
      </c>
      <c r="H85" s="9">
        <f>SUM(H86:H109)</f>
        <v>12851.779999999999</v>
      </c>
      <c r="I85" s="8">
        <f>SUM(I86:I109)</f>
        <v>10402</v>
      </c>
      <c r="J85" s="8">
        <f>SUM(J86:J109)</f>
        <v>10632</v>
      </c>
      <c r="K85" s="8">
        <f>SUM(K86:K109)</f>
        <v>10742</v>
      </c>
    </row>
    <row r="86" spans="2:11" x14ac:dyDescent="0.25">
      <c r="B86" s="58"/>
      <c r="C86" s="11">
        <v>637001</v>
      </c>
      <c r="D86" s="11">
        <v>41</v>
      </c>
      <c r="E86" s="16" t="s">
        <v>147</v>
      </c>
      <c r="F86" s="17">
        <v>73</v>
      </c>
      <c r="G86" s="17">
        <v>38</v>
      </c>
      <c r="H86" s="17">
        <v>0</v>
      </c>
      <c r="I86" s="13">
        <v>150</v>
      </c>
      <c r="J86" s="13">
        <v>180</v>
      </c>
      <c r="K86" s="13">
        <v>200</v>
      </c>
    </row>
    <row r="87" spans="2:11" x14ac:dyDescent="0.25">
      <c r="B87" s="58"/>
      <c r="C87" s="11">
        <v>637003</v>
      </c>
      <c r="D87" s="11">
        <v>41</v>
      </c>
      <c r="E87" s="16" t="s">
        <v>148</v>
      </c>
      <c r="F87" s="17">
        <v>38.64</v>
      </c>
      <c r="G87" s="17">
        <v>0</v>
      </c>
      <c r="H87" s="17">
        <v>0</v>
      </c>
      <c r="I87" s="13">
        <v>120</v>
      </c>
      <c r="J87" s="13">
        <v>150</v>
      </c>
      <c r="K87" s="13">
        <v>200</v>
      </c>
    </row>
    <row r="88" spans="2:11" x14ac:dyDescent="0.25">
      <c r="B88" s="58"/>
      <c r="C88" s="11">
        <v>637004</v>
      </c>
      <c r="D88" s="11">
        <v>41</v>
      </c>
      <c r="E88" s="16" t="s">
        <v>304</v>
      </c>
      <c r="F88" s="17">
        <v>0</v>
      </c>
      <c r="G88" s="17">
        <v>40.549999999999997</v>
      </c>
      <c r="H88" s="17">
        <v>0</v>
      </c>
      <c r="I88" s="13">
        <v>0</v>
      </c>
      <c r="J88" s="13">
        <v>0</v>
      </c>
      <c r="K88" s="13">
        <v>0</v>
      </c>
    </row>
    <row r="89" spans="2:11" x14ac:dyDescent="0.25">
      <c r="B89" s="58"/>
      <c r="C89" s="11">
        <v>637004</v>
      </c>
      <c r="D89" s="11">
        <v>41</v>
      </c>
      <c r="E89" s="16" t="s">
        <v>149</v>
      </c>
      <c r="F89" s="17">
        <v>99.9</v>
      </c>
      <c r="G89" s="17">
        <v>0</v>
      </c>
      <c r="H89" s="17">
        <v>0</v>
      </c>
      <c r="I89" s="13">
        <v>0</v>
      </c>
      <c r="J89" s="13">
        <v>0</v>
      </c>
      <c r="K89" s="13">
        <v>0</v>
      </c>
    </row>
    <row r="90" spans="2:11" x14ac:dyDescent="0.25">
      <c r="B90" s="58"/>
      <c r="C90" s="11">
        <v>637004</v>
      </c>
      <c r="D90" s="11">
        <v>41</v>
      </c>
      <c r="E90" s="16" t="s">
        <v>304</v>
      </c>
      <c r="F90" s="17">
        <v>0</v>
      </c>
      <c r="G90" s="17">
        <v>0</v>
      </c>
      <c r="H90" s="116">
        <v>19.940000000000001</v>
      </c>
      <c r="I90" s="13">
        <v>0</v>
      </c>
      <c r="J90" s="13">
        <v>0</v>
      </c>
      <c r="K90" s="13">
        <v>0</v>
      </c>
    </row>
    <row r="91" spans="2:11" x14ac:dyDescent="0.25">
      <c r="B91" s="58"/>
      <c r="C91" s="11" t="s">
        <v>195</v>
      </c>
      <c r="D91" s="11">
        <v>41</v>
      </c>
      <c r="E91" s="16" t="s">
        <v>150</v>
      </c>
      <c r="F91" s="17">
        <v>400</v>
      </c>
      <c r="G91" s="17">
        <v>450</v>
      </c>
      <c r="H91" s="17">
        <v>450</v>
      </c>
      <c r="I91" s="13">
        <v>450</v>
      </c>
      <c r="J91" s="13">
        <v>450</v>
      </c>
      <c r="K91" s="13">
        <v>500</v>
      </c>
    </row>
    <row r="92" spans="2:11" x14ac:dyDescent="0.25">
      <c r="B92" s="66"/>
      <c r="C92" s="21" t="s">
        <v>193</v>
      </c>
      <c r="D92" s="21">
        <v>41</v>
      </c>
      <c r="E92" s="16" t="s">
        <v>151</v>
      </c>
      <c r="F92" s="62">
        <v>129</v>
      </c>
      <c r="G92" s="62">
        <v>129</v>
      </c>
      <c r="H92" s="62">
        <v>96.75</v>
      </c>
      <c r="I92" s="61">
        <v>130</v>
      </c>
      <c r="J92" s="13">
        <v>150</v>
      </c>
      <c r="K92" s="13">
        <v>180</v>
      </c>
    </row>
    <row r="93" spans="2:11" x14ac:dyDescent="0.25">
      <c r="B93" s="66"/>
      <c r="C93" s="21" t="s">
        <v>397</v>
      </c>
      <c r="D93" s="21">
        <v>41</v>
      </c>
      <c r="E93" s="16" t="s">
        <v>152</v>
      </c>
      <c r="F93" s="62">
        <v>206.76</v>
      </c>
      <c r="G93" s="62">
        <v>50</v>
      </c>
      <c r="H93" s="62">
        <v>0</v>
      </c>
      <c r="I93" s="61">
        <v>100</v>
      </c>
      <c r="J93" s="13">
        <v>100</v>
      </c>
      <c r="K93" s="13">
        <v>100</v>
      </c>
    </row>
    <row r="94" spans="2:11" x14ac:dyDescent="0.25">
      <c r="B94" s="66"/>
      <c r="C94" s="21">
        <v>637004</v>
      </c>
      <c r="D94" s="21">
        <v>41</v>
      </c>
      <c r="E94" s="16" t="s">
        <v>358</v>
      </c>
      <c r="F94" s="62">
        <v>20</v>
      </c>
      <c r="G94" s="62">
        <v>0</v>
      </c>
      <c r="H94" s="62">
        <v>0</v>
      </c>
      <c r="I94" s="61">
        <v>0</v>
      </c>
      <c r="J94" s="13">
        <v>0</v>
      </c>
      <c r="K94" s="13">
        <v>0</v>
      </c>
    </row>
    <row r="95" spans="2:11" x14ac:dyDescent="0.25">
      <c r="B95" s="66"/>
      <c r="C95" s="21" t="s">
        <v>398</v>
      </c>
      <c r="D95" s="21">
        <v>41</v>
      </c>
      <c r="E95" s="16" t="s">
        <v>399</v>
      </c>
      <c r="F95" s="62">
        <v>0</v>
      </c>
      <c r="G95" s="62">
        <v>60</v>
      </c>
      <c r="H95" s="62">
        <v>0</v>
      </c>
      <c r="I95" s="61">
        <v>60</v>
      </c>
      <c r="J95" s="13">
        <v>60</v>
      </c>
      <c r="K95" s="13">
        <v>60</v>
      </c>
    </row>
    <row r="96" spans="2:11" x14ac:dyDescent="0.25">
      <c r="B96" s="66"/>
      <c r="C96" s="21" t="s">
        <v>400</v>
      </c>
      <c r="D96" s="21">
        <v>41</v>
      </c>
      <c r="E96" s="16" t="s">
        <v>402</v>
      </c>
      <c r="F96" s="62">
        <v>0</v>
      </c>
      <c r="G96" s="62">
        <v>50.4</v>
      </c>
      <c r="H96" s="62">
        <v>0</v>
      </c>
      <c r="I96" s="61">
        <v>100</v>
      </c>
      <c r="J96" s="13">
        <v>100</v>
      </c>
      <c r="K96" s="13">
        <v>100</v>
      </c>
    </row>
    <row r="97" spans="2:11" x14ac:dyDescent="0.25">
      <c r="B97" s="66"/>
      <c r="C97" s="21">
        <v>637005</v>
      </c>
      <c r="D97" s="21">
        <v>41</v>
      </c>
      <c r="E97" s="16" t="s">
        <v>153</v>
      </c>
      <c r="F97" s="62">
        <v>670.14</v>
      </c>
      <c r="G97" s="62">
        <v>1446.65</v>
      </c>
      <c r="H97" s="62">
        <v>924.97</v>
      </c>
      <c r="I97" s="61">
        <v>1000</v>
      </c>
      <c r="J97" s="13">
        <v>1100</v>
      </c>
      <c r="K97" s="13">
        <v>1100</v>
      </c>
    </row>
    <row r="98" spans="2:11" x14ac:dyDescent="0.25">
      <c r="B98" s="66"/>
      <c r="C98" s="21">
        <v>637005</v>
      </c>
      <c r="D98" s="21">
        <v>41</v>
      </c>
      <c r="E98" s="16" t="s">
        <v>359</v>
      </c>
      <c r="F98" s="62">
        <v>114.5</v>
      </c>
      <c r="G98" s="62">
        <v>360</v>
      </c>
      <c r="H98" s="62">
        <v>270</v>
      </c>
      <c r="I98" s="61">
        <v>380</v>
      </c>
      <c r="J98" s="13">
        <v>400</v>
      </c>
      <c r="K98" s="13">
        <v>420</v>
      </c>
    </row>
    <row r="99" spans="2:11" x14ac:dyDescent="0.25">
      <c r="B99" s="66"/>
      <c r="C99" s="21">
        <v>637005</v>
      </c>
      <c r="D99" s="21">
        <v>41</v>
      </c>
      <c r="E99" s="16" t="s">
        <v>495</v>
      </c>
      <c r="F99" s="62">
        <v>0</v>
      </c>
      <c r="G99" s="62">
        <v>0</v>
      </c>
      <c r="H99" s="62">
        <v>2468</v>
      </c>
      <c r="I99" s="61">
        <v>0</v>
      </c>
      <c r="J99" s="13">
        <v>0</v>
      </c>
      <c r="K99" s="13">
        <v>0</v>
      </c>
    </row>
    <row r="100" spans="2:11" x14ac:dyDescent="0.25">
      <c r="B100" s="66"/>
      <c r="C100" s="21">
        <v>637007</v>
      </c>
      <c r="D100" s="21">
        <v>41</v>
      </c>
      <c r="E100" s="16" t="s">
        <v>110</v>
      </c>
      <c r="F100" s="62">
        <v>14.99</v>
      </c>
      <c r="G100" s="62">
        <v>0</v>
      </c>
      <c r="H100" s="62">
        <v>96.69</v>
      </c>
      <c r="I100" s="61">
        <v>50</v>
      </c>
      <c r="J100" s="13">
        <v>50</v>
      </c>
      <c r="K100" s="13">
        <v>50</v>
      </c>
    </row>
    <row r="101" spans="2:11" x14ac:dyDescent="0.25">
      <c r="B101" s="66"/>
      <c r="C101" s="21">
        <v>637012</v>
      </c>
      <c r="D101" s="21">
        <v>41</v>
      </c>
      <c r="E101" s="16" t="s">
        <v>154</v>
      </c>
      <c r="F101" s="62">
        <v>83.48</v>
      </c>
      <c r="G101" s="62">
        <v>81.5</v>
      </c>
      <c r="H101" s="62">
        <v>292.48</v>
      </c>
      <c r="I101" s="61">
        <v>150</v>
      </c>
      <c r="J101" s="13">
        <v>150</v>
      </c>
      <c r="K101" s="13">
        <v>150</v>
      </c>
    </row>
    <row r="102" spans="2:11" x14ac:dyDescent="0.25">
      <c r="B102" s="66"/>
      <c r="C102" s="21">
        <v>637014</v>
      </c>
      <c r="D102" s="21">
        <v>41</v>
      </c>
      <c r="E102" s="16" t="s">
        <v>155</v>
      </c>
      <c r="F102" s="62">
        <v>2214.4</v>
      </c>
      <c r="G102" s="62">
        <v>2198.4</v>
      </c>
      <c r="H102" s="62">
        <v>1635.2</v>
      </c>
      <c r="I102" s="61">
        <v>2000</v>
      </c>
      <c r="J102" s="13">
        <v>2000</v>
      </c>
      <c r="K102" s="13">
        <v>2000</v>
      </c>
    </row>
    <row r="103" spans="2:11" x14ac:dyDescent="0.25">
      <c r="B103" s="66"/>
      <c r="C103" s="21">
        <v>637015</v>
      </c>
      <c r="D103" s="21">
        <v>41</v>
      </c>
      <c r="E103" s="16" t="s">
        <v>156</v>
      </c>
      <c r="F103" s="62">
        <v>1318.14</v>
      </c>
      <c r="G103" s="62">
        <v>1305.1400000000001</v>
      </c>
      <c r="H103" s="62">
        <v>938.94</v>
      </c>
      <c r="I103" s="61">
        <v>1500</v>
      </c>
      <c r="J103" s="61">
        <v>1500</v>
      </c>
      <c r="K103" s="61">
        <v>1600</v>
      </c>
    </row>
    <row r="104" spans="2:11" x14ac:dyDescent="0.25">
      <c r="B104" s="66"/>
      <c r="C104" s="21" t="s">
        <v>459</v>
      </c>
      <c r="D104" s="21">
        <v>41</v>
      </c>
      <c r="E104" s="16" t="s">
        <v>460</v>
      </c>
      <c r="F104" s="62">
        <v>0</v>
      </c>
      <c r="G104" s="62">
        <v>141.85</v>
      </c>
      <c r="H104" s="62">
        <v>141.85</v>
      </c>
      <c r="I104" s="61">
        <v>142</v>
      </c>
      <c r="J104" s="61">
        <v>142</v>
      </c>
      <c r="K104" s="61">
        <v>142</v>
      </c>
    </row>
    <row r="105" spans="2:11" x14ac:dyDescent="0.25">
      <c r="B105" s="60"/>
      <c r="C105" s="11">
        <v>637016</v>
      </c>
      <c r="D105" s="11">
        <v>41</v>
      </c>
      <c r="E105" s="16" t="s">
        <v>157</v>
      </c>
      <c r="F105" s="17">
        <v>298.75</v>
      </c>
      <c r="G105" s="17">
        <v>174.34</v>
      </c>
      <c r="H105" s="17">
        <v>212.73</v>
      </c>
      <c r="I105" s="13">
        <v>250</v>
      </c>
      <c r="J105" s="13">
        <v>280</v>
      </c>
      <c r="K105" s="13">
        <v>300</v>
      </c>
    </row>
    <row r="106" spans="2:11" x14ac:dyDescent="0.25">
      <c r="B106" s="66"/>
      <c r="C106" s="21">
        <v>637012</v>
      </c>
      <c r="D106" s="21">
        <v>41</v>
      </c>
      <c r="E106" s="16" t="s">
        <v>530</v>
      </c>
      <c r="F106" s="62">
        <v>16</v>
      </c>
      <c r="G106" s="62">
        <v>0</v>
      </c>
      <c r="H106" s="62">
        <v>0</v>
      </c>
      <c r="I106" s="61">
        <v>100</v>
      </c>
      <c r="J106" s="61">
        <v>100</v>
      </c>
      <c r="K106" s="61">
        <v>120</v>
      </c>
    </row>
    <row r="107" spans="2:11" x14ac:dyDescent="0.25">
      <c r="B107" s="66"/>
      <c r="C107" s="21">
        <v>637026</v>
      </c>
      <c r="D107" s="21">
        <v>41</v>
      </c>
      <c r="E107" s="16" t="s">
        <v>158</v>
      </c>
      <c r="F107" s="62">
        <v>888.23</v>
      </c>
      <c r="G107" s="62">
        <v>2278.06</v>
      </c>
      <c r="H107" s="62">
        <v>420</v>
      </c>
      <c r="I107" s="61">
        <v>1000</v>
      </c>
      <c r="J107" s="61">
        <v>1000</v>
      </c>
      <c r="K107" s="61">
        <v>1000</v>
      </c>
    </row>
    <row r="108" spans="2:11" x14ac:dyDescent="0.25">
      <c r="B108" s="66"/>
      <c r="C108" s="21">
        <v>637027</v>
      </c>
      <c r="D108" s="21">
        <v>41</v>
      </c>
      <c r="E108" s="16" t="s">
        <v>159</v>
      </c>
      <c r="F108" s="62">
        <v>3567.84</v>
      </c>
      <c r="G108" s="62">
        <v>4253.46</v>
      </c>
      <c r="H108" s="62">
        <v>4884.2299999999996</v>
      </c>
      <c r="I108" s="61">
        <v>2700</v>
      </c>
      <c r="J108" s="61">
        <v>2700</v>
      </c>
      <c r="K108" s="61">
        <v>2500</v>
      </c>
    </row>
    <row r="109" spans="2:11" x14ac:dyDescent="0.25">
      <c r="B109" s="66"/>
      <c r="C109" s="21">
        <v>637031</v>
      </c>
      <c r="D109" s="21">
        <v>41</v>
      </c>
      <c r="E109" s="16" t="s">
        <v>401</v>
      </c>
      <c r="F109" s="62">
        <v>0</v>
      </c>
      <c r="G109" s="62">
        <v>7.66</v>
      </c>
      <c r="H109" s="62">
        <v>0</v>
      </c>
      <c r="I109" s="61">
        <v>20</v>
      </c>
      <c r="J109" s="61">
        <v>20</v>
      </c>
      <c r="K109" s="61">
        <v>20</v>
      </c>
    </row>
    <row r="110" spans="2:11" x14ac:dyDescent="0.25">
      <c r="B110" s="66"/>
      <c r="C110" s="23">
        <v>642</v>
      </c>
      <c r="D110" s="23"/>
      <c r="E110" s="7" t="s">
        <v>160</v>
      </c>
      <c r="F110" s="64">
        <f t="shared" ref="F110:K110" si="10">SUM(F111:F114)</f>
        <v>870.83999999999992</v>
      </c>
      <c r="G110" s="64">
        <f t="shared" si="10"/>
        <v>966.66000000000008</v>
      </c>
      <c r="H110" s="64">
        <f t="shared" si="10"/>
        <v>1446.08</v>
      </c>
      <c r="I110" s="65">
        <f t="shared" si="10"/>
        <v>1350</v>
      </c>
      <c r="J110" s="65">
        <f t="shared" si="10"/>
        <v>1300</v>
      </c>
      <c r="K110" s="65">
        <f t="shared" si="10"/>
        <v>1350</v>
      </c>
    </row>
    <row r="111" spans="2:11" x14ac:dyDescent="0.25">
      <c r="B111" s="66"/>
      <c r="C111" s="21">
        <v>642006</v>
      </c>
      <c r="D111" s="21">
        <v>41</v>
      </c>
      <c r="E111" s="16" t="s">
        <v>161</v>
      </c>
      <c r="F111" s="62">
        <v>256.89</v>
      </c>
      <c r="G111" s="62">
        <v>266.66000000000003</v>
      </c>
      <c r="H111" s="62">
        <v>496.08</v>
      </c>
      <c r="I111" s="61">
        <v>400</v>
      </c>
      <c r="J111" s="61">
        <v>400</v>
      </c>
      <c r="K111" s="61">
        <v>400</v>
      </c>
    </row>
    <row r="112" spans="2:11" x14ac:dyDescent="0.25">
      <c r="B112" s="66"/>
      <c r="C112" s="21">
        <v>642014</v>
      </c>
      <c r="D112" s="21">
        <v>41</v>
      </c>
      <c r="E112" s="16" t="s">
        <v>162</v>
      </c>
      <c r="F112" s="62">
        <v>264</v>
      </c>
      <c r="G112" s="62">
        <v>600</v>
      </c>
      <c r="H112" s="62">
        <v>750</v>
      </c>
      <c r="I112" s="61">
        <v>600</v>
      </c>
      <c r="J112" s="61">
        <v>600</v>
      </c>
      <c r="K112" s="61">
        <v>600</v>
      </c>
    </row>
    <row r="113" spans="2:11" x14ac:dyDescent="0.25">
      <c r="B113" s="66"/>
      <c r="C113" s="21">
        <v>642014</v>
      </c>
      <c r="D113" s="21">
        <v>41</v>
      </c>
      <c r="E113" s="16" t="s">
        <v>163</v>
      </c>
      <c r="F113" s="62">
        <v>0</v>
      </c>
      <c r="G113" s="62">
        <v>100</v>
      </c>
      <c r="H113" s="62">
        <v>200</v>
      </c>
      <c r="I113" s="61">
        <v>350</v>
      </c>
      <c r="J113" s="61">
        <v>300</v>
      </c>
      <c r="K113" s="61">
        <v>350</v>
      </c>
    </row>
    <row r="114" spans="2:11" x14ac:dyDescent="0.25">
      <c r="B114" s="66"/>
      <c r="C114" s="21">
        <v>642014</v>
      </c>
      <c r="D114" s="21">
        <v>41</v>
      </c>
      <c r="E114" s="16" t="s">
        <v>360</v>
      </c>
      <c r="F114" s="62">
        <v>349.95</v>
      </c>
      <c r="G114" s="62">
        <v>0</v>
      </c>
      <c r="H114" s="62">
        <v>0</v>
      </c>
      <c r="I114" s="61">
        <v>0</v>
      </c>
      <c r="J114" s="61">
        <v>0</v>
      </c>
      <c r="K114" s="61">
        <v>0</v>
      </c>
    </row>
    <row r="115" spans="2:11" x14ac:dyDescent="0.25">
      <c r="B115" s="209" t="s">
        <v>164</v>
      </c>
      <c r="C115" s="6"/>
      <c r="D115" s="6"/>
      <c r="E115" s="7" t="s">
        <v>165</v>
      </c>
      <c r="F115" s="9">
        <f>SUM(F117:F117)</f>
        <v>534.57000000000005</v>
      </c>
      <c r="G115" s="9">
        <f>SUM(G117:G117)</f>
        <v>536.85</v>
      </c>
      <c r="H115" s="9">
        <f t="shared" ref="H115:J116" si="11">SUM(H116)</f>
        <v>626.32000000000005</v>
      </c>
      <c r="I115" s="8">
        <f t="shared" si="11"/>
        <v>600</v>
      </c>
      <c r="J115" s="8">
        <f t="shared" si="11"/>
        <v>560</v>
      </c>
      <c r="K115" s="8">
        <f>SUM(K117:K117)</f>
        <v>570</v>
      </c>
    </row>
    <row r="116" spans="2:11" x14ac:dyDescent="0.25">
      <c r="B116" s="171"/>
      <c r="C116" s="6">
        <v>637</v>
      </c>
      <c r="D116" s="6"/>
      <c r="E116" s="7" t="s">
        <v>166</v>
      </c>
      <c r="F116" s="9">
        <f>SUM(F117)</f>
        <v>534.57000000000005</v>
      </c>
      <c r="G116" s="9">
        <f>SUM(G117)</f>
        <v>536.85</v>
      </c>
      <c r="H116" s="9">
        <f t="shared" si="11"/>
        <v>626.32000000000005</v>
      </c>
      <c r="I116" s="8">
        <f t="shared" si="11"/>
        <v>600</v>
      </c>
      <c r="J116" s="8">
        <f t="shared" si="11"/>
        <v>560</v>
      </c>
      <c r="K116" s="8">
        <f>SUM(K117)</f>
        <v>570</v>
      </c>
    </row>
    <row r="117" spans="2:11" x14ac:dyDescent="0.25">
      <c r="B117" s="210"/>
      <c r="C117" s="21">
        <v>637012</v>
      </c>
      <c r="D117" s="21">
        <v>41</v>
      </c>
      <c r="E117" s="16" t="s">
        <v>167</v>
      </c>
      <c r="F117" s="62">
        <v>534.57000000000005</v>
      </c>
      <c r="G117" s="62">
        <v>536.85</v>
      </c>
      <c r="H117" s="62">
        <v>626.32000000000005</v>
      </c>
      <c r="I117" s="61">
        <v>600</v>
      </c>
      <c r="J117" s="61">
        <v>560</v>
      </c>
      <c r="K117" s="61">
        <v>570</v>
      </c>
    </row>
    <row r="118" spans="2:11" x14ac:dyDescent="0.25">
      <c r="B118" s="208" t="s">
        <v>168</v>
      </c>
      <c r="C118" s="21"/>
      <c r="D118" s="21"/>
      <c r="E118" s="7" t="s">
        <v>169</v>
      </c>
      <c r="F118" s="64">
        <f>SUM(F121+F131+F134+F138+F140)</f>
        <v>2279.21</v>
      </c>
      <c r="G118" s="64">
        <f>SUM(G121+G131+G134+G138+G140)</f>
        <v>458.54</v>
      </c>
      <c r="H118" s="64">
        <f>SUM(H119+H121+H131+H134+H138+H140)</f>
        <v>484.90999999999997</v>
      </c>
      <c r="I118" s="65">
        <f>SUM(I121+I131+I134+I138+I140)</f>
        <v>0</v>
      </c>
      <c r="J118" s="65">
        <f>SUM(J121+J131+J134+J138+J140)</f>
        <v>0</v>
      </c>
      <c r="K118" s="65">
        <f>SUM(K121+K131+K134+K138+K140)</f>
        <v>0</v>
      </c>
    </row>
    <row r="119" spans="2:11" x14ac:dyDescent="0.25">
      <c r="B119" s="211"/>
      <c r="C119" s="6">
        <v>610</v>
      </c>
      <c r="D119" s="6"/>
      <c r="E119" s="7" t="s">
        <v>89</v>
      </c>
      <c r="F119" s="64">
        <f t="shared" ref="F119:K119" si="12">SUM(F120)</f>
        <v>0</v>
      </c>
      <c r="G119" s="64">
        <f t="shared" si="12"/>
        <v>0</v>
      </c>
      <c r="H119" s="64">
        <f t="shared" si="12"/>
        <v>50</v>
      </c>
      <c r="I119" s="65">
        <f t="shared" si="12"/>
        <v>0</v>
      </c>
      <c r="J119" s="65">
        <f t="shared" si="12"/>
        <v>0</v>
      </c>
      <c r="K119" s="65">
        <f t="shared" si="12"/>
        <v>0</v>
      </c>
    </row>
    <row r="120" spans="2:11" x14ac:dyDescent="0.25">
      <c r="B120" s="211"/>
      <c r="C120" s="11">
        <v>611000</v>
      </c>
      <c r="D120" s="11">
        <v>111</v>
      </c>
      <c r="E120" s="12" t="s">
        <v>90</v>
      </c>
      <c r="F120" s="62">
        <v>0</v>
      </c>
      <c r="G120" s="62">
        <v>0</v>
      </c>
      <c r="H120" s="62">
        <v>50</v>
      </c>
      <c r="I120" s="61">
        <v>0</v>
      </c>
      <c r="J120" s="61">
        <v>0</v>
      </c>
      <c r="K120" s="61">
        <v>0</v>
      </c>
    </row>
    <row r="121" spans="2:11" x14ac:dyDescent="0.25">
      <c r="B121" s="171"/>
      <c r="C121" s="6">
        <v>620</v>
      </c>
      <c r="D121" s="6"/>
      <c r="E121" s="7" t="s">
        <v>93</v>
      </c>
      <c r="F121" s="64">
        <f t="shared" ref="F121" si="13">SUM(F122:F130)</f>
        <v>227.42</v>
      </c>
      <c r="G121" s="64">
        <f t="shared" ref="G121:K121" si="14">SUM(G122:G130)</f>
        <v>47.11</v>
      </c>
      <c r="H121" s="64">
        <f t="shared" si="14"/>
        <v>22.330000000000002</v>
      </c>
      <c r="I121" s="65">
        <f t="shared" si="14"/>
        <v>0</v>
      </c>
      <c r="J121" s="65">
        <f t="shared" si="14"/>
        <v>0</v>
      </c>
      <c r="K121" s="65">
        <f t="shared" si="14"/>
        <v>0</v>
      </c>
    </row>
    <row r="122" spans="2:11" x14ac:dyDescent="0.25">
      <c r="B122" s="171"/>
      <c r="C122" s="21">
        <v>621000</v>
      </c>
      <c r="D122" s="21">
        <v>111</v>
      </c>
      <c r="E122" s="16" t="s">
        <v>170</v>
      </c>
      <c r="F122" s="62">
        <v>58.91</v>
      </c>
      <c r="G122" s="62">
        <v>7.96</v>
      </c>
      <c r="H122" s="62">
        <v>0</v>
      </c>
      <c r="I122" s="61">
        <v>0</v>
      </c>
      <c r="J122" s="61">
        <v>0</v>
      </c>
      <c r="K122" s="61">
        <v>0</v>
      </c>
    </row>
    <row r="123" spans="2:11" x14ac:dyDescent="0.25">
      <c r="B123" s="171"/>
      <c r="C123" s="11">
        <v>623000</v>
      </c>
      <c r="D123" s="11">
        <v>111</v>
      </c>
      <c r="E123" s="16" t="s">
        <v>171</v>
      </c>
      <c r="F123" s="62">
        <v>89.6</v>
      </c>
      <c r="G123" s="62">
        <v>19.559999999999999</v>
      </c>
      <c r="H123" s="62">
        <v>6.48</v>
      </c>
      <c r="I123" s="61">
        <v>0</v>
      </c>
      <c r="J123" s="61">
        <v>0</v>
      </c>
      <c r="K123" s="61">
        <v>0</v>
      </c>
    </row>
    <row r="124" spans="2:11" x14ac:dyDescent="0.25">
      <c r="B124" s="171"/>
      <c r="C124" s="11">
        <v>625001</v>
      </c>
      <c r="D124" s="11">
        <v>111</v>
      </c>
      <c r="E124" s="16" t="s">
        <v>96</v>
      </c>
      <c r="F124" s="62">
        <v>0</v>
      </c>
      <c r="G124" s="62">
        <v>0</v>
      </c>
      <c r="H124" s="62">
        <v>0.7</v>
      </c>
      <c r="I124" s="61">
        <v>0</v>
      </c>
      <c r="J124" s="61">
        <v>0</v>
      </c>
      <c r="K124" s="61">
        <v>0</v>
      </c>
    </row>
    <row r="125" spans="2:11" x14ac:dyDescent="0.25">
      <c r="B125" s="171"/>
      <c r="C125" s="11">
        <v>625002</v>
      </c>
      <c r="D125" s="11">
        <v>111</v>
      </c>
      <c r="E125" s="16" t="s">
        <v>98</v>
      </c>
      <c r="F125" s="62">
        <v>49.23</v>
      </c>
      <c r="G125" s="62">
        <v>12.42</v>
      </c>
      <c r="H125" s="62">
        <v>9.08</v>
      </c>
      <c r="I125" s="61">
        <v>0</v>
      </c>
      <c r="J125" s="61">
        <v>0</v>
      </c>
      <c r="K125" s="61">
        <v>0</v>
      </c>
    </row>
    <row r="126" spans="2:11" x14ac:dyDescent="0.25">
      <c r="B126" s="171"/>
      <c r="C126" s="21">
        <v>625003</v>
      </c>
      <c r="D126" s="21">
        <v>111</v>
      </c>
      <c r="E126" s="16" t="s">
        <v>100</v>
      </c>
      <c r="F126" s="62">
        <v>2.99</v>
      </c>
      <c r="G126" s="62">
        <v>0.71</v>
      </c>
      <c r="H126" s="62">
        <v>0.53</v>
      </c>
      <c r="I126" s="61">
        <v>0</v>
      </c>
      <c r="J126" s="61">
        <v>0</v>
      </c>
      <c r="K126" s="61">
        <v>0</v>
      </c>
    </row>
    <row r="127" spans="2:11" x14ac:dyDescent="0.25">
      <c r="B127" s="171"/>
      <c r="C127" s="21">
        <v>625004</v>
      </c>
      <c r="D127" s="21">
        <v>111</v>
      </c>
      <c r="E127" s="16" t="s">
        <v>102</v>
      </c>
      <c r="F127" s="62">
        <v>9.1999999999999993</v>
      </c>
      <c r="G127" s="62">
        <v>2.21</v>
      </c>
      <c r="H127" s="62">
        <v>1.95</v>
      </c>
      <c r="I127" s="61">
        <v>0</v>
      </c>
      <c r="J127" s="61">
        <v>0</v>
      </c>
      <c r="K127" s="61">
        <v>0</v>
      </c>
    </row>
    <row r="128" spans="2:11" x14ac:dyDescent="0.25">
      <c r="B128" s="171"/>
      <c r="C128" s="21">
        <v>625005</v>
      </c>
      <c r="D128" s="21">
        <v>111</v>
      </c>
      <c r="E128" s="16" t="s">
        <v>104</v>
      </c>
      <c r="F128" s="62">
        <v>0</v>
      </c>
      <c r="G128" s="62">
        <v>0</v>
      </c>
      <c r="H128" s="62">
        <v>0.5</v>
      </c>
      <c r="I128" s="61">
        <v>0</v>
      </c>
      <c r="J128" s="61">
        <v>0</v>
      </c>
      <c r="K128" s="61">
        <v>0</v>
      </c>
    </row>
    <row r="129" spans="2:11" x14ac:dyDescent="0.25">
      <c r="B129" s="171"/>
      <c r="C129" s="21">
        <v>625006</v>
      </c>
      <c r="D129" s="21">
        <v>111</v>
      </c>
      <c r="E129" s="16" t="s">
        <v>106</v>
      </c>
      <c r="F129" s="62">
        <v>0.71</v>
      </c>
      <c r="G129" s="62">
        <v>0.05</v>
      </c>
      <c r="H129" s="62">
        <v>0</v>
      </c>
      <c r="I129" s="61">
        <v>0</v>
      </c>
      <c r="J129" s="61">
        <v>0</v>
      </c>
      <c r="K129" s="61">
        <v>0</v>
      </c>
    </row>
    <row r="130" spans="2:11" x14ac:dyDescent="0.25">
      <c r="B130" s="171"/>
      <c r="C130" s="21">
        <v>625007</v>
      </c>
      <c r="D130" s="21">
        <v>111</v>
      </c>
      <c r="E130" s="16" t="s">
        <v>107</v>
      </c>
      <c r="F130" s="62">
        <v>16.78</v>
      </c>
      <c r="G130" s="62">
        <v>4.2</v>
      </c>
      <c r="H130" s="62">
        <v>3.09</v>
      </c>
      <c r="I130" s="61">
        <v>0</v>
      </c>
      <c r="J130" s="61">
        <v>0</v>
      </c>
      <c r="K130" s="61">
        <v>0</v>
      </c>
    </row>
    <row r="131" spans="2:11" x14ac:dyDescent="0.25">
      <c r="B131" s="171"/>
      <c r="C131" s="23">
        <v>632</v>
      </c>
      <c r="D131" s="23"/>
      <c r="E131" s="23" t="s">
        <v>111</v>
      </c>
      <c r="F131" s="64">
        <f t="shared" ref="F131" si="15">SUM(F132:F133)</f>
        <v>112.2</v>
      </c>
      <c r="G131" s="64">
        <f t="shared" ref="G131:K131" si="16">SUM(G132:G133)</f>
        <v>35</v>
      </c>
      <c r="H131" s="64">
        <f t="shared" si="16"/>
        <v>35</v>
      </c>
      <c r="I131" s="65">
        <f t="shared" si="16"/>
        <v>0</v>
      </c>
      <c r="J131" s="65">
        <f t="shared" si="16"/>
        <v>0</v>
      </c>
      <c r="K131" s="65">
        <f t="shared" si="16"/>
        <v>0</v>
      </c>
    </row>
    <row r="132" spans="2:11" x14ac:dyDescent="0.25">
      <c r="B132" s="171"/>
      <c r="C132" s="21">
        <v>632001</v>
      </c>
      <c r="D132" s="21">
        <v>111</v>
      </c>
      <c r="E132" s="21" t="s">
        <v>172</v>
      </c>
      <c r="F132" s="62">
        <v>90</v>
      </c>
      <c r="G132" s="62">
        <v>30</v>
      </c>
      <c r="H132" s="62">
        <v>30</v>
      </c>
      <c r="I132" s="61">
        <v>0</v>
      </c>
      <c r="J132" s="61">
        <v>0</v>
      </c>
      <c r="K132" s="61">
        <v>0</v>
      </c>
    </row>
    <row r="133" spans="2:11" x14ac:dyDescent="0.25">
      <c r="B133" s="171"/>
      <c r="C133" s="21">
        <v>632003</v>
      </c>
      <c r="D133" s="21">
        <v>111</v>
      </c>
      <c r="E133" s="21" t="s">
        <v>173</v>
      </c>
      <c r="F133" s="62">
        <v>22.2</v>
      </c>
      <c r="G133" s="62">
        <v>5</v>
      </c>
      <c r="H133" s="62">
        <v>5</v>
      </c>
      <c r="I133" s="61">
        <v>0</v>
      </c>
      <c r="J133" s="61">
        <v>0</v>
      </c>
      <c r="K133" s="61">
        <v>0</v>
      </c>
    </row>
    <row r="134" spans="2:11" x14ac:dyDescent="0.25">
      <c r="B134" s="171"/>
      <c r="C134" s="6">
        <v>633</v>
      </c>
      <c r="D134" s="6"/>
      <c r="E134" s="7" t="s">
        <v>120</v>
      </c>
      <c r="F134" s="64">
        <f t="shared" ref="F134" si="17">SUM(F135:F136)</f>
        <v>98</v>
      </c>
      <c r="G134" s="64">
        <f>SUM(G135:G137)</f>
        <v>30.04</v>
      </c>
      <c r="H134" s="64">
        <f>SUM(H135:H137)</f>
        <v>26</v>
      </c>
      <c r="I134" s="65">
        <f t="shared" ref="I134:K134" si="18">SUM(I135:I136)</f>
        <v>0</v>
      </c>
      <c r="J134" s="65">
        <f t="shared" si="18"/>
        <v>0</v>
      </c>
      <c r="K134" s="65">
        <f t="shared" si="18"/>
        <v>0</v>
      </c>
    </row>
    <row r="135" spans="2:11" x14ac:dyDescent="0.25">
      <c r="B135" s="171"/>
      <c r="C135" s="11">
        <v>633006</v>
      </c>
      <c r="D135" s="11">
        <v>111</v>
      </c>
      <c r="E135" s="16" t="s">
        <v>174</v>
      </c>
      <c r="F135" s="62">
        <v>40</v>
      </c>
      <c r="G135" s="62">
        <v>20</v>
      </c>
      <c r="H135" s="62">
        <v>10</v>
      </c>
      <c r="I135" s="61">
        <v>0</v>
      </c>
      <c r="J135" s="61">
        <v>0</v>
      </c>
      <c r="K135" s="61">
        <v>0</v>
      </c>
    </row>
    <row r="136" spans="2:11" x14ac:dyDescent="0.25">
      <c r="B136" s="171"/>
      <c r="C136" s="11">
        <v>633016</v>
      </c>
      <c r="D136" s="11">
        <v>111</v>
      </c>
      <c r="E136" s="16" t="s">
        <v>175</v>
      </c>
      <c r="F136" s="62">
        <v>58</v>
      </c>
      <c r="G136" s="62">
        <v>10</v>
      </c>
      <c r="H136" s="62">
        <v>16</v>
      </c>
      <c r="I136" s="61">
        <v>0</v>
      </c>
      <c r="J136" s="61">
        <v>0</v>
      </c>
      <c r="K136" s="61">
        <v>0</v>
      </c>
    </row>
    <row r="137" spans="2:11" x14ac:dyDescent="0.25">
      <c r="B137" s="171"/>
      <c r="C137" s="11">
        <v>633016</v>
      </c>
      <c r="D137" s="11">
        <v>41</v>
      </c>
      <c r="E137" s="16" t="s">
        <v>175</v>
      </c>
      <c r="F137" s="62">
        <v>0</v>
      </c>
      <c r="G137" s="62">
        <v>0.04</v>
      </c>
      <c r="H137" s="62">
        <v>0</v>
      </c>
      <c r="I137" s="61">
        <v>0</v>
      </c>
      <c r="J137" s="61">
        <v>0</v>
      </c>
      <c r="K137" s="61">
        <v>0</v>
      </c>
    </row>
    <row r="138" spans="2:11" x14ac:dyDescent="0.25">
      <c r="B138" s="171"/>
      <c r="C138" s="6">
        <v>634</v>
      </c>
      <c r="D138" s="23"/>
      <c r="E138" s="23" t="s">
        <v>138</v>
      </c>
      <c r="F138" s="64">
        <f t="shared" ref="F138:K138" si="19">SUM(F139)</f>
        <v>19.2</v>
      </c>
      <c r="G138" s="64">
        <f t="shared" si="19"/>
        <v>9.34</v>
      </c>
      <c r="H138" s="64">
        <f t="shared" si="19"/>
        <v>9</v>
      </c>
      <c r="I138" s="65">
        <f t="shared" si="19"/>
        <v>0</v>
      </c>
      <c r="J138" s="65">
        <f t="shared" si="19"/>
        <v>0</v>
      </c>
      <c r="K138" s="65">
        <f t="shared" si="19"/>
        <v>0</v>
      </c>
    </row>
    <row r="139" spans="2:11" x14ac:dyDescent="0.25">
      <c r="B139" s="171"/>
      <c r="C139" s="11">
        <v>634004</v>
      </c>
      <c r="D139" s="21">
        <v>111</v>
      </c>
      <c r="E139" s="21" t="s">
        <v>176</v>
      </c>
      <c r="F139" s="62">
        <v>19.2</v>
      </c>
      <c r="G139" s="62">
        <v>9.34</v>
      </c>
      <c r="H139" s="62">
        <v>9</v>
      </c>
      <c r="I139" s="61">
        <v>0</v>
      </c>
      <c r="J139" s="61">
        <v>0</v>
      </c>
      <c r="K139" s="61">
        <v>0</v>
      </c>
    </row>
    <row r="140" spans="2:11" x14ac:dyDescent="0.25">
      <c r="B140" s="171"/>
      <c r="C140" s="6">
        <v>637</v>
      </c>
      <c r="D140" s="6"/>
      <c r="E140" s="7" t="s">
        <v>146</v>
      </c>
      <c r="F140" s="64">
        <f t="shared" ref="F140" si="20">SUM(F141:F145)</f>
        <v>1822.39</v>
      </c>
      <c r="G140" s="64">
        <f>SUM(G141:G145)</f>
        <v>337.05</v>
      </c>
      <c r="H140" s="64">
        <f>SUM(H141:H145)</f>
        <v>342.58</v>
      </c>
      <c r="I140" s="65">
        <f>SUM(I141:I145)</f>
        <v>0</v>
      </c>
      <c r="J140" s="65">
        <f>SUM(J141:J145)</f>
        <v>0</v>
      </c>
      <c r="K140" s="65">
        <f>SUM(K141:K145)</f>
        <v>0</v>
      </c>
    </row>
    <row r="141" spans="2:11" x14ac:dyDescent="0.25">
      <c r="B141" s="171"/>
      <c r="C141" s="11">
        <v>637007</v>
      </c>
      <c r="D141" s="11">
        <v>111</v>
      </c>
      <c r="E141" s="16" t="s">
        <v>177</v>
      </c>
      <c r="F141" s="62">
        <v>19.239999999999998</v>
      </c>
      <c r="G141" s="62">
        <v>0</v>
      </c>
      <c r="H141" s="62">
        <v>0</v>
      </c>
      <c r="I141" s="61">
        <v>0</v>
      </c>
      <c r="J141" s="61">
        <v>0</v>
      </c>
      <c r="K141" s="61">
        <v>0</v>
      </c>
    </row>
    <row r="142" spans="2:11" x14ac:dyDescent="0.25">
      <c r="B142" s="171"/>
      <c r="C142" s="21">
        <v>637014</v>
      </c>
      <c r="D142" s="21">
        <v>111</v>
      </c>
      <c r="E142" s="16" t="s">
        <v>178</v>
      </c>
      <c r="F142" s="62">
        <v>272.7</v>
      </c>
      <c r="G142" s="62">
        <v>49</v>
      </c>
      <c r="H142" s="62">
        <v>78.400000000000006</v>
      </c>
      <c r="I142" s="61">
        <v>0</v>
      </c>
      <c r="J142" s="61">
        <v>0</v>
      </c>
      <c r="K142" s="61">
        <v>0</v>
      </c>
    </row>
    <row r="143" spans="2:11" x14ac:dyDescent="0.25">
      <c r="B143" s="171"/>
      <c r="C143" s="21">
        <v>637014</v>
      </c>
      <c r="D143" s="21">
        <v>41</v>
      </c>
      <c r="E143" s="16" t="s">
        <v>178</v>
      </c>
      <c r="F143" s="62">
        <v>0</v>
      </c>
      <c r="G143" s="62">
        <v>0</v>
      </c>
      <c r="H143" s="62">
        <v>0.74</v>
      </c>
      <c r="I143" s="61">
        <v>0</v>
      </c>
      <c r="J143" s="61">
        <v>0</v>
      </c>
      <c r="K143" s="61">
        <v>0</v>
      </c>
    </row>
    <row r="144" spans="2:11" x14ac:dyDescent="0.25">
      <c r="B144" s="171"/>
      <c r="C144" s="21">
        <v>637026</v>
      </c>
      <c r="D144" s="21">
        <v>111</v>
      </c>
      <c r="E144" s="16" t="s">
        <v>179</v>
      </c>
      <c r="F144" s="62">
        <v>1178.1500000000001</v>
      </c>
      <c r="G144" s="62">
        <v>199.3</v>
      </c>
      <c r="H144" s="62">
        <v>248.64</v>
      </c>
      <c r="I144" s="61">
        <v>0</v>
      </c>
      <c r="J144" s="61">
        <v>0</v>
      </c>
      <c r="K144" s="61">
        <v>0</v>
      </c>
    </row>
    <row r="145" spans="2:11" x14ac:dyDescent="0.25">
      <c r="B145" s="177"/>
      <c r="C145" s="21">
        <v>637027</v>
      </c>
      <c r="D145" s="21">
        <v>111</v>
      </c>
      <c r="E145" s="16" t="s">
        <v>180</v>
      </c>
      <c r="F145" s="62">
        <v>352.3</v>
      </c>
      <c r="G145" s="62">
        <v>88.75</v>
      </c>
      <c r="H145" s="62">
        <v>14.8</v>
      </c>
      <c r="I145" s="61">
        <v>0</v>
      </c>
      <c r="J145" s="61">
        <v>0</v>
      </c>
      <c r="K145" s="61">
        <v>0</v>
      </c>
    </row>
    <row r="146" spans="2:11" x14ac:dyDescent="0.25">
      <c r="B146" s="212" t="s">
        <v>181</v>
      </c>
      <c r="C146" s="6"/>
      <c r="D146" s="6"/>
      <c r="E146" s="7" t="s">
        <v>182</v>
      </c>
      <c r="F146" s="9">
        <f>SUM(F149+F147)</f>
        <v>2</v>
      </c>
      <c r="G146" s="9">
        <f>SUM(G149+G147)</f>
        <v>4.6399999999999997</v>
      </c>
      <c r="H146" s="9">
        <f>SUM(H147+H149+H151)</f>
        <v>2506.84</v>
      </c>
      <c r="I146" s="8">
        <f>SUM(I147+I149)</f>
        <v>200</v>
      </c>
      <c r="J146" s="8">
        <f>SUM(J147+J149)</f>
        <v>270</v>
      </c>
      <c r="K146" s="8">
        <f>SUM(K147+K149)</f>
        <v>340</v>
      </c>
    </row>
    <row r="147" spans="2:11" x14ac:dyDescent="0.25">
      <c r="B147" s="213"/>
      <c r="C147" s="6">
        <v>633</v>
      </c>
      <c r="D147" s="6"/>
      <c r="E147" s="7" t="s">
        <v>183</v>
      </c>
      <c r="F147" s="9">
        <f t="shared" ref="F147:K147" si="21">SUM(F148)</f>
        <v>2</v>
      </c>
      <c r="G147" s="9">
        <f t="shared" si="21"/>
        <v>4.6399999999999997</v>
      </c>
      <c r="H147" s="9">
        <f t="shared" si="21"/>
        <v>17.5</v>
      </c>
      <c r="I147" s="8">
        <f t="shared" si="21"/>
        <v>100</v>
      </c>
      <c r="J147" s="8">
        <f t="shared" si="21"/>
        <v>120</v>
      </c>
      <c r="K147" s="8">
        <f t="shared" si="21"/>
        <v>140</v>
      </c>
    </row>
    <row r="148" spans="2:11" x14ac:dyDescent="0.25">
      <c r="B148" s="213"/>
      <c r="C148" s="11">
        <v>633006</v>
      </c>
      <c r="D148" s="11"/>
      <c r="E148" s="16" t="s">
        <v>184</v>
      </c>
      <c r="F148" s="17">
        <v>2</v>
      </c>
      <c r="G148" s="17">
        <v>4.6399999999999997</v>
      </c>
      <c r="H148" s="17">
        <v>17.5</v>
      </c>
      <c r="I148" s="13">
        <v>100</v>
      </c>
      <c r="J148" s="13">
        <v>120</v>
      </c>
      <c r="K148" s="13">
        <v>140</v>
      </c>
    </row>
    <row r="149" spans="2:11" x14ac:dyDescent="0.25">
      <c r="B149" s="213"/>
      <c r="C149" s="6">
        <v>634</v>
      </c>
      <c r="D149" s="6"/>
      <c r="E149" s="7" t="s">
        <v>138</v>
      </c>
      <c r="F149" s="9">
        <f t="shared" ref="F149:K149" si="22">SUM(F150)</f>
        <v>0</v>
      </c>
      <c r="G149" s="9">
        <f t="shared" si="22"/>
        <v>0</v>
      </c>
      <c r="H149" s="9">
        <f t="shared" si="22"/>
        <v>0</v>
      </c>
      <c r="I149" s="8">
        <f t="shared" si="22"/>
        <v>100</v>
      </c>
      <c r="J149" s="8">
        <f t="shared" si="22"/>
        <v>150</v>
      </c>
      <c r="K149" s="8">
        <f t="shared" si="22"/>
        <v>200</v>
      </c>
    </row>
    <row r="150" spans="2:11" x14ac:dyDescent="0.25">
      <c r="B150" s="213"/>
      <c r="C150" s="21">
        <v>634002</v>
      </c>
      <c r="D150" s="21">
        <v>41</v>
      </c>
      <c r="E150" s="16" t="s">
        <v>185</v>
      </c>
      <c r="F150" s="62">
        <v>0</v>
      </c>
      <c r="G150" s="62">
        <v>0</v>
      </c>
      <c r="H150" s="62">
        <v>0</v>
      </c>
      <c r="I150" s="61">
        <v>100</v>
      </c>
      <c r="J150" s="61">
        <v>150</v>
      </c>
      <c r="K150" s="61">
        <v>200</v>
      </c>
    </row>
    <row r="151" spans="2:11" x14ac:dyDescent="0.25">
      <c r="B151" s="213"/>
      <c r="C151" s="107">
        <v>637</v>
      </c>
      <c r="D151" s="21"/>
      <c r="E151" s="7" t="s">
        <v>146</v>
      </c>
      <c r="F151" s="64">
        <f t="shared" ref="F151:K151" si="23">SUM(F152)</f>
        <v>0</v>
      </c>
      <c r="G151" s="64">
        <f t="shared" si="23"/>
        <v>0</v>
      </c>
      <c r="H151" s="64">
        <f t="shared" si="23"/>
        <v>2489.34</v>
      </c>
      <c r="I151" s="65">
        <f t="shared" si="23"/>
        <v>0</v>
      </c>
      <c r="J151" s="65">
        <f t="shared" si="23"/>
        <v>0</v>
      </c>
      <c r="K151" s="65">
        <f t="shared" si="23"/>
        <v>0</v>
      </c>
    </row>
    <row r="152" spans="2:11" x14ac:dyDescent="0.25">
      <c r="B152" s="214"/>
      <c r="C152" s="21">
        <v>637004</v>
      </c>
      <c r="D152" s="21">
        <v>41</v>
      </c>
      <c r="E152" s="16" t="s">
        <v>496</v>
      </c>
      <c r="F152" s="62">
        <v>0</v>
      </c>
      <c r="G152" s="62">
        <v>0</v>
      </c>
      <c r="H152" s="62">
        <v>2489.34</v>
      </c>
      <c r="I152" s="61">
        <v>0</v>
      </c>
      <c r="J152" s="61">
        <v>0</v>
      </c>
      <c r="K152" s="61">
        <v>0</v>
      </c>
    </row>
    <row r="153" spans="2:11" x14ac:dyDescent="0.25">
      <c r="B153" s="212" t="s">
        <v>440</v>
      </c>
      <c r="C153" s="6"/>
      <c r="D153" s="6"/>
      <c r="E153" s="7" t="s">
        <v>186</v>
      </c>
      <c r="F153" s="33">
        <f t="shared" ref="F153" si="24">SUM(F154+F156+F158)</f>
        <v>2552.36</v>
      </c>
      <c r="G153" s="33">
        <f>SUM(G154+G156+G158+G160)</f>
        <v>451.68</v>
      </c>
      <c r="H153" s="33">
        <f>SUM(H154+H156+H158+H160)</f>
        <v>859.21</v>
      </c>
      <c r="I153" s="32">
        <f t="shared" ref="I153:K153" si="25">SUM(I154+I156+I158)</f>
        <v>1000</v>
      </c>
      <c r="J153" s="32">
        <f t="shared" si="25"/>
        <v>1200</v>
      </c>
      <c r="K153" s="32">
        <f t="shared" si="25"/>
        <v>1500</v>
      </c>
    </row>
    <row r="154" spans="2:11" x14ac:dyDescent="0.25">
      <c r="B154" s="213"/>
      <c r="C154" s="23">
        <v>632</v>
      </c>
      <c r="D154" s="23"/>
      <c r="E154" s="23" t="s">
        <v>111</v>
      </c>
      <c r="F154" s="33">
        <f t="shared" ref="F154:K154" si="26">SUM(F155)</f>
        <v>0</v>
      </c>
      <c r="G154" s="33">
        <f t="shared" si="26"/>
        <v>0</v>
      </c>
      <c r="H154" s="33">
        <f t="shared" si="26"/>
        <v>0</v>
      </c>
      <c r="I154" s="32">
        <f t="shared" si="26"/>
        <v>0</v>
      </c>
      <c r="J154" s="32">
        <f t="shared" si="26"/>
        <v>0</v>
      </c>
      <c r="K154" s="32">
        <f t="shared" si="26"/>
        <v>0</v>
      </c>
    </row>
    <row r="155" spans="2:11" x14ac:dyDescent="0.25">
      <c r="B155" s="213"/>
      <c r="C155" s="11">
        <v>632001</v>
      </c>
      <c r="D155" s="11">
        <v>41</v>
      </c>
      <c r="E155" s="16" t="s">
        <v>187</v>
      </c>
      <c r="F155" s="35">
        <v>0</v>
      </c>
      <c r="G155" s="35">
        <v>0</v>
      </c>
      <c r="H155" s="35">
        <v>0</v>
      </c>
      <c r="I155" s="34">
        <v>0</v>
      </c>
      <c r="J155" s="34">
        <v>0</v>
      </c>
      <c r="K155" s="34">
        <v>0</v>
      </c>
    </row>
    <row r="156" spans="2:11" x14ac:dyDescent="0.25">
      <c r="B156" s="213"/>
      <c r="C156" s="6">
        <v>633</v>
      </c>
      <c r="D156" s="6"/>
      <c r="E156" s="7" t="s">
        <v>183</v>
      </c>
      <c r="F156" s="33">
        <f t="shared" ref="F156:K156" si="27">SUM(F157)</f>
        <v>0</v>
      </c>
      <c r="G156" s="33">
        <f t="shared" si="27"/>
        <v>0</v>
      </c>
      <c r="H156" s="33">
        <f t="shared" si="27"/>
        <v>0</v>
      </c>
      <c r="I156" s="32">
        <f t="shared" si="27"/>
        <v>0</v>
      </c>
      <c r="J156" s="32">
        <f t="shared" si="27"/>
        <v>0</v>
      </c>
      <c r="K156" s="32">
        <f t="shared" si="27"/>
        <v>0</v>
      </c>
    </row>
    <row r="157" spans="2:11" x14ac:dyDescent="0.25">
      <c r="B157" s="213"/>
      <c r="C157" s="11">
        <v>633006</v>
      </c>
      <c r="D157" s="11"/>
      <c r="E157" s="16" t="s">
        <v>184</v>
      </c>
      <c r="F157" s="35">
        <v>0</v>
      </c>
      <c r="G157" s="35">
        <v>0</v>
      </c>
      <c r="H157" s="35">
        <v>0</v>
      </c>
      <c r="I157" s="34">
        <v>0</v>
      </c>
      <c r="J157" s="34">
        <v>0</v>
      </c>
      <c r="K157" s="34">
        <v>0</v>
      </c>
    </row>
    <row r="158" spans="2:11" x14ac:dyDescent="0.25">
      <c r="B158" s="213"/>
      <c r="C158" s="6">
        <v>635</v>
      </c>
      <c r="D158" s="6"/>
      <c r="E158" s="7" t="s">
        <v>188</v>
      </c>
      <c r="F158" s="72">
        <f t="shared" ref="F158:K158" si="28">SUM(F159)</f>
        <v>2552.36</v>
      </c>
      <c r="G158" s="72">
        <f t="shared" si="28"/>
        <v>372.62</v>
      </c>
      <c r="H158" s="72">
        <f t="shared" si="28"/>
        <v>659.21</v>
      </c>
      <c r="I158" s="71">
        <f t="shared" si="28"/>
        <v>1000</v>
      </c>
      <c r="J158" s="32">
        <f t="shared" si="28"/>
        <v>1200</v>
      </c>
      <c r="K158" s="32">
        <f t="shared" si="28"/>
        <v>1500</v>
      </c>
    </row>
    <row r="159" spans="2:11" x14ac:dyDescent="0.25">
      <c r="B159" s="213"/>
      <c r="C159" s="21">
        <v>635006</v>
      </c>
      <c r="D159" s="21">
        <v>41</v>
      </c>
      <c r="E159" s="16" t="s">
        <v>189</v>
      </c>
      <c r="F159" s="74">
        <v>2552.36</v>
      </c>
      <c r="G159" s="74">
        <v>372.62</v>
      </c>
      <c r="H159" s="74">
        <v>659.21</v>
      </c>
      <c r="I159" s="73">
        <v>1000</v>
      </c>
      <c r="J159" s="75">
        <v>1200</v>
      </c>
      <c r="K159" s="75">
        <v>1500</v>
      </c>
    </row>
    <row r="160" spans="2:11" x14ac:dyDescent="0.25">
      <c r="B160" s="213"/>
      <c r="C160" s="93">
        <v>637</v>
      </c>
      <c r="D160" s="21"/>
      <c r="E160" s="7" t="s">
        <v>146</v>
      </c>
      <c r="F160" s="95">
        <f t="shared" ref="F160:K160" si="29">SUM(F161)</f>
        <v>0</v>
      </c>
      <c r="G160" s="95">
        <f t="shared" si="29"/>
        <v>79.06</v>
      </c>
      <c r="H160" s="95">
        <f>SUM(H161:H162)</f>
        <v>200</v>
      </c>
      <c r="I160" s="96">
        <f t="shared" si="29"/>
        <v>0</v>
      </c>
      <c r="J160" s="81">
        <f t="shared" si="29"/>
        <v>0</v>
      </c>
      <c r="K160" s="81">
        <f t="shared" si="29"/>
        <v>0</v>
      </c>
    </row>
    <row r="161" spans="2:11" x14ac:dyDescent="0.25">
      <c r="B161" s="213"/>
      <c r="C161" s="21">
        <v>637004</v>
      </c>
      <c r="D161" s="21">
        <v>41</v>
      </c>
      <c r="E161" s="16" t="s">
        <v>403</v>
      </c>
      <c r="F161" s="74">
        <v>0</v>
      </c>
      <c r="G161" s="74">
        <v>79.06</v>
      </c>
      <c r="H161" s="74">
        <v>0</v>
      </c>
      <c r="I161" s="73">
        <v>0</v>
      </c>
      <c r="J161" s="75">
        <v>0</v>
      </c>
      <c r="K161" s="75">
        <v>0</v>
      </c>
    </row>
    <row r="162" spans="2:11" x14ac:dyDescent="0.25">
      <c r="B162" s="214"/>
      <c r="C162" s="21">
        <v>637004</v>
      </c>
      <c r="D162" s="21">
        <v>41</v>
      </c>
      <c r="E162" s="16" t="s">
        <v>304</v>
      </c>
      <c r="F162" s="74">
        <v>0</v>
      </c>
      <c r="G162" s="74">
        <v>0</v>
      </c>
      <c r="H162" s="74">
        <v>200</v>
      </c>
      <c r="I162" s="73">
        <v>0</v>
      </c>
      <c r="J162" s="75">
        <v>0</v>
      </c>
      <c r="K162" s="75">
        <v>0</v>
      </c>
    </row>
    <row r="163" spans="2:11" x14ac:dyDescent="0.25">
      <c r="B163" s="209" t="s">
        <v>190</v>
      </c>
      <c r="C163" s="6"/>
      <c r="D163" s="6"/>
      <c r="E163" s="7" t="s">
        <v>191</v>
      </c>
      <c r="F163" s="9">
        <f t="shared" ref="F163" si="30">SUM(F164+F167)</f>
        <v>13209.87</v>
      </c>
      <c r="G163" s="9">
        <f>SUM(G164+G167)</f>
        <v>11399.8</v>
      </c>
      <c r="H163" s="9">
        <f>SUM(H164+H167)</f>
        <v>8414.6200000000008</v>
      </c>
      <c r="I163" s="8">
        <f t="shared" ref="I163:K163" si="31">SUM(I164+I167)</f>
        <v>12150</v>
      </c>
      <c r="J163" s="8">
        <f t="shared" si="31"/>
        <v>11200</v>
      </c>
      <c r="K163" s="8">
        <f t="shared" si="31"/>
        <v>12250</v>
      </c>
    </row>
    <row r="164" spans="2:11" x14ac:dyDescent="0.25">
      <c r="B164" s="171"/>
      <c r="C164" s="6">
        <v>633</v>
      </c>
      <c r="D164" s="6"/>
      <c r="E164" s="7" t="s">
        <v>183</v>
      </c>
      <c r="F164" s="9">
        <f t="shared" ref="F164:K164" si="32">SUM(F165)</f>
        <v>229.7</v>
      </c>
      <c r="G164" s="9">
        <f t="shared" si="32"/>
        <v>210.55</v>
      </c>
      <c r="H164" s="9">
        <f>SUM(H165:H166)</f>
        <v>478.45</v>
      </c>
      <c r="I164" s="8">
        <f t="shared" si="32"/>
        <v>150</v>
      </c>
      <c r="J164" s="8">
        <f t="shared" si="32"/>
        <v>200</v>
      </c>
      <c r="K164" s="8">
        <f t="shared" si="32"/>
        <v>250</v>
      </c>
    </row>
    <row r="165" spans="2:11" x14ac:dyDescent="0.25">
      <c r="B165" s="171"/>
      <c r="C165" s="11">
        <v>633006</v>
      </c>
      <c r="D165" s="11">
        <v>41</v>
      </c>
      <c r="E165" s="16" t="s">
        <v>192</v>
      </c>
      <c r="F165" s="17">
        <v>229.7</v>
      </c>
      <c r="G165" s="17">
        <v>210.55</v>
      </c>
      <c r="H165" s="17">
        <v>115.11</v>
      </c>
      <c r="I165" s="13">
        <v>150</v>
      </c>
      <c r="J165" s="13">
        <v>200</v>
      </c>
      <c r="K165" s="13">
        <v>250</v>
      </c>
    </row>
    <row r="166" spans="2:11" x14ac:dyDescent="0.25">
      <c r="B166" s="171"/>
      <c r="C166" s="11">
        <v>633006</v>
      </c>
      <c r="D166" s="11">
        <v>41</v>
      </c>
      <c r="E166" s="16" t="s">
        <v>497</v>
      </c>
      <c r="F166" s="17">
        <v>0</v>
      </c>
      <c r="G166" s="17">
        <v>0</v>
      </c>
      <c r="H166" s="17">
        <v>363.34</v>
      </c>
      <c r="I166" s="13">
        <v>0</v>
      </c>
      <c r="J166" s="13">
        <v>0</v>
      </c>
      <c r="K166" s="13">
        <v>0</v>
      </c>
    </row>
    <row r="167" spans="2:11" x14ac:dyDescent="0.25">
      <c r="B167" s="171"/>
      <c r="C167" s="6">
        <v>637</v>
      </c>
      <c r="D167" s="6"/>
      <c r="E167" s="7" t="s">
        <v>146</v>
      </c>
      <c r="F167" s="9">
        <f t="shared" ref="F167" si="33">SUM(F168:F170)</f>
        <v>12980.17</v>
      </c>
      <c r="G167" s="9">
        <f t="shared" ref="G167:K167" si="34">SUM(G168:G170)</f>
        <v>11189.25</v>
      </c>
      <c r="H167" s="9">
        <f t="shared" si="34"/>
        <v>7936.17</v>
      </c>
      <c r="I167" s="8">
        <f t="shared" si="34"/>
        <v>12000</v>
      </c>
      <c r="J167" s="8">
        <f t="shared" si="34"/>
        <v>11000</v>
      </c>
      <c r="K167" s="8">
        <f t="shared" si="34"/>
        <v>12000</v>
      </c>
    </row>
    <row r="168" spans="2:11" x14ac:dyDescent="0.25">
      <c r="B168" s="171"/>
      <c r="C168" s="21" t="s">
        <v>193</v>
      </c>
      <c r="D168" s="21">
        <v>41</v>
      </c>
      <c r="E168" s="16" t="s">
        <v>194</v>
      </c>
      <c r="F168" s="62">
        <v>9904.4</v>
      </c>
      <c r="G168" s="62">
        <v>8719.5400000000009</v>
      </c>
      <c r="H168" s="62">
        <v>6677.34</v>
      </c>
      <c r="I168" s="61">
        <v>10000</v>
      </c>
      <c r="J168" s="61">
        <v>9000</v>
      </c>
      <c r="K168" s="61">
        <v>10000</v>
      </c>
    </row>
    <row r="169" spans="2:11" x14ac:dyDescent="0.25">
      <c r="B169" s="171"/>
      <c r="C169" s="21" t="s">
        <v>195</v>
      </c>
      <c r="D169" s="21">
        <v>111</v>
      </c>
      <c r="E169" s="16" t="s">
        <v>461</v>
      </c>
      <c r="F169" s="62">
        <v>0</v>
      </c>
      <c r="G169" s="62">
        <v>397</v>
      </c>
      <c r="H169" s="62">
        <v>86.4</v>
      </c>
      <c r="I169" s="61">
        <v>0</v>
      </c>
      <c r="J169" s="61">
        <v>0</v>
      </c>
      <c r="K169" s="61">
        <v>0</v>
      </c>
    </row>
    <row r="170" spans="2:11" x14ac:dyDescent="0.25">
      <c r="B170" s="210"/>
      <c r="C170" s="21" t="s">
        <v>195</v>
      </c>
      <c r="D170" s="21">
        <v>41</v>
      </c>
      <c r="E170" s="16" t="s">
        <v>196</v>
      </c>
      <c r="F170" s="62">
        <v>3075.77</v>
      </c>
      <c r="G170" s="62">
        <v>2072.71</v>
      </c>
      <c r="H170" s="62">
        <v>1172.43</v>
      </c>
      <c r="I170" s="61">
        <v>2000</v>
      </c>
      <c r="J170" s="61">
        <v>2000</v>
      </c>
      <c r="K170" s="61">
        <v>2000</v>
      </c>
    </row>
    <row r="171" spans="2:11" x14ac:dyDescent="0.25">
      <c r="B171" s="208" t="s">
        <v>404</v>
      </c>
      <c r="C171" s="21"/>
      <c r="D171" s="21"/>
      <c r="E171" s="7" t="s">
        <v>405</v>
      </c>
      <c r="F171" s="64">
        <v>0</v>
      </c>
      <c r="G171" s="64">
        <f>SUM(G172)</f>
        <v>156.5</v>
      </c>
      <c r="H171" s="64">
        <f t="shared" ref="H171:K172" si="35">SUM(H172)</f>
        <v>0</v>
      </c>
      <c r="I171" s="65">
        <f t="shared" si="35"/>
        <v>0</v>
      </c>
      <c r="J171" s="65">
        <f t="shared" si="35"/>
        <v>0</v>
      </c>
      <c r="K171" s="65">
        <f t="shared" si="35"/>
        <v>0</v>
      </c>
    </row>
    <row r="172" spans="2:11" x14ac:dyDescent="0.25">
      <c r="B172" s="171"/>
      <c r="C172" s="93">
        <v>637</v>
      </c>
      <c r="D172" s="93"/>
      <c r="E172" s="7" t="s">
        <v>146</v>
      </c>
      <c r="F172" s="64">
        <v>0</v>
      </c>
      <c r="G172" s="64">
        <f>SUM(G173)</f>
        <v>156.5</v>
      </c>
      <c r="H172" s="64">
        <f t="shared" si="35"/>
        <v>0</v>
      </c>
      <c r="I172" s="65">
        <f t="shared" si="35"/>
        <v>0</v>
      </c>
      <c r="J172" s="65">
        <f t="shared" si="35"/>
        <v>0</v>
      </c>
      <c r="K172" s="65">
        <f t="shared" si="35"/>
        <v>0</v>
      </c>
    </row>
    <row r="173" spans="2:11" x14ac:dyDescent="0.25">
      <c r="B173" s="177"/>
      <c r="C173" s="21">
        <v>637005</v>
      </c>
      <c r="D173" s="21">
        <v>41</v>
      </c>
      <c r="E173" s="16" t="s">
        <v>406</v>
      </c>
      <c r="F173" s="62">
        <v>0</v>
      </c>
      <c r="G173" s="62">
        <v>156.5</v>
      </c>
      <c r="H173" s="62">
        <v>0</v>
      </c>
      <c r="I173" s="61">
        <v>0</v>
      </c>
      <c r="J173" s="61">
        <v>0</v>
      </c>
      <c r="K173" s="61">
        <v>0</v>
      </c>
    </row>
    <row r="174" spans="2:11" x14ac:dyDescent="0.25">
      <c r="B174" s="67" t="s">
        <v>197</v>
      </c>
      <c r="C174" s="6"/>
      <c r="D174" s="6"/>
      <c r="E174" s="7" t="s">
        <v>198</v>
      </c>
      <c r="F174" s="9">
        <f>SUM(F175+F183+F218+F220+F226+F244+F266+F276+F278+F293)</f>
        <v>16751.260000000002</v>
      </c>
      <c r="G174" s="9">
        <f>SUM(G175+G183+G218+G220+G226+G244+G266+G276+G278+G293)</f>
        <v>30113.79</v>
      </c>
      <c r="H174" s="9">
        <f>SUM(H175+H183+H220+H226+H244+H266+H276+H278+H293+H218)</f>
        <v>54544.31</v>
      </c>
      <c r="I174" s="8">
        <f>SUM(I175+I183+I218+I220+I226+I244+I266+I276+I278+I293)</f>
        <v>29823</v>
      </c>
      <c r="J174" s="8">
        <f>SUM(J175+J183+J218+J220+J226+J244+J266+J276+J278+J293)</f>
        <v>14170</v>
      </c>
      <c r="K174" s="8">
        <f>SUM(K175+K183+K218+K220+K226+K244+K266+K276+K278+K293)</f>
        <v>15160</v>
      </c>
    </row>
    <row r="175" spans="2:11" x14ac:dyDescent="0.25">
      <c r="B175" s="68"/>
      <c r="C175" s="6">
        <v>610</v>
      </c>
      <c r="D175" s="6"/>
      <c r="E175" s="7" t="s">
        <v>89</v>
      </c>
      <c r="F175" s="9">
        <f t="shared" ref="F175:K175" si="36">SUM(F176:F182)</f>
        <v>1848.87</v>
      </c>
      <c r="G175" s="9">
        <f t="shared" si="36"/>
        <v>8095.83</v>
      </c>
      <c r="H175" s="9">
        <f t="shared" si="36"/>
        <v>23590.31</v>
      </c>
      <c r="I175" s="8">
        <f t="shared" si="36"/>
        <v>10378</v>
      </c>
      <c r="J175" s="8">
        <f t="shared" si="36"/>
        <v>0</v>
      </c>
      <c r="K175" s="8">
        <f t="shared" si="36"/>
        <v>0</v>
      </c>
    </row>
    <row r="176" spans="2:11" x14ac:dyDescent="0.25">
      <c r="B176" s="68"/>
      <c r="C176" s="11" t="s">
        <v>407</v>
      </c>
      <c r="D176" s="11">
        <v>41</v>
      </c>
      <c r="E176" s="16" t="s">
        <v>498</v>
      </c>
      <c r="F176" s="17">
        <v>1460.87</v>
      </c>
      <c r="G176" s="17">
        <v>2721.76</v>
      </c>
      <c r="H176" s="17">
        <v>9101.31</v>
      </c>
      <c r="I176" s="13">
        <v>9600</v>
      </c>
      <c r="J176" s="13">
        <v>0</v>
      </c>
      <c r="K176" s="13">
        <v>0</v>
      </c>
    </row>
    <row r="177" spans="2:11" x14ac:dyDescent="0.25">
      <c r="B177" s="68"/>
      <c r="C177" s="11">
        <v>611000</v>
      </c>
      <c r="D177" s="11">
        <v>111</v>
      </c>
      <c r="E177" s="16" t="s">
        <v>499</v>
      </c>
      <c r="F177" s="17">
        <v>388</v>
      </c>
      <c r="G177" s="17">
        <v>0</v>
      </c>
      <c r="H177" s="17">
        <v>1657</v>
      </c>
      <c r="I177" s="13">
        <v>0</v>
      </c>
      <c r="J177" s="13">
        <v>0</v>
      </c>
      <c r="K177" s="13">
        <v>0</v>
      </c>
    </row>
    <row r="178" spans="2:11" x14ac:dyDescent="0.25">
      <c r="B178" s="68"/>
      <c r="C178" s="11" t="s">
        <v>407</v>
      </c>
      <c r="D178" s="11" t="s">
        <v>371</v>
      </c>
      <c r="E178" s="16" t="s">
        <v>500</v>
      </c>
      <c r="F178" s="17">
        <v>0</v>
      </c>
      <c r="G178" s="17">
        <v>2638.4</v>
      </c>
      <c r="H178" s="17">
        <v>10927.53</v>
      </c>
      <c r="I178" s="13">
        <v>656</v>
      </c>
      <c r="J178" s="13">
        <v>0</v>
      </c>
      <c r="K178" s="13">
        <v>0</v>
      </c>
    </row>
    <row r="179" spans="2:11" x14ac:dyDescent="0.25">
      <c r="B179" s="68"/>
      <c r="C179" s="11" t="s">
        <v>407</v>
      </c>
      <c r="D179" s="11" t="s">
        <v>372</v>
      </c>
      <c r="E179" s="16" t="s">
        <v>500</v>
      </c>
      <c r="F179" s="17">
        <v>0</v>
      </c>
      <c r="G179" s="17">
        <v>465.6</v>
      </c>
      <c r="H179" s="17">
        <v>1904.47</v>
      </c>
      <c r="I179" s="13">
        <v>122</v>
      </c>
      <c r="J179" s="13">
        <v>0</v>
      </c>
      <c r="K179" s="13">
        <v>0</v>
      </c>
    </row>
    <row r="180" spans="2:11" x14ac:dyDescent="0.25">
      <c r="B180" s="68"/>
      <c r="C180" s="11" t="s">
        <v>408</v>
      </c>
      <c r="D180" s="11">
        <v>41</v>
      </c>
      <c r="E180" s="16" t="s">
        <v>409</v>
      </c>
      <c r="F180" s="17">
        <v>0</v>
      </c>
      <c r="G180" s="17">
        <v>922.11</v>
      </c>
      <c r="H180" s="17">
        <v>0</v>
      </c>
      <c r="I180" s="13">
        <v>0</v>
      </c>
      <c r="J180" s="13">
        <v>0</v>
      </c>
      <c r="K180" s="13">
        <v>0</v>
      </c>
    </row>
    <row r="181" spans="2:11" x14ac:dyDescent="0.25">
      <c r="B181" s="68"/>
      <c r="C181" s="11" t="s">
        <v>408</v>
      </c>
      <c r="D181" s="11">
        <v>111</v>
      </c>
      <c r="E181" s="16" t="s">
        <v>410</v>
      </c>
      <c r="F181" s="17">
        <v>0</v>
      </c>
      <c r="G181" s="17">
        <v>912</v>
      </c>
      <c r="H181" s="17">
        <v>0</v>
      </c>
      <c r="I181" s="13">
        <v>0</v>
      </c>
      <c r="J181" s="13">
        <v>0</v>
      </c>
      <c r="K181" s="13">
        <v>0</v>
      </c>
    </row>
    <row r="182" spans="2:11" x14ac:dyDescent="0.25">
      <c r="B182" s="68"/>
      <c r="C182" s="11">
        <v>614</v>
      </c>
      <c r="D182" s="11">
        <v>41</v>
      </c>
      <c r="E182" s="16" t="s">
        <v>199</v>
      </c>
      <c r="F182" s="17">
        <v>0</v>
      </c>
      <c r="G182" s="17">
        <v>435.96</v>
      </c>
      <c r="H182" s="17">
        <v>0</v>
      </c>
      <c r="I182" s="13">
        <v>0</v>
      </c>
      <c r="J182" s="13">
        <v>0</v>
      </c>
      <c r="K182" s="13">
        <v>0</v>
      </c>
    </row>
    <row r="183" spans="2:11" x14ac:dyDescent="0.25">
      <c r="B183" s="68"/>
      <c r="C183" s="6">
        <v>620</v>
      </c>
      <c r="D183" s="6"/>
      <c r="E183" s="7" t="s">
        <v>93</v>
      </c>
      <c r="F183" s="9">
        <f t="shared" ref="F183" si="37">SUM(F184:F214)</f>
        <v>785.84</v>
      </c>
      <c r="G183" s="9">
        <f>SUM(G184:G217)</f>
        <v>2914.05</v>
      </c>
      <c r="H183" s="9">
        <f>SUM(H184:H216)</f>
        <v>10183.41</v>
      </c>
      <c r="I183" s="8">
        <f>SUM(I184:I217)</f>
        <v>4375</v>
      </c>
      <c r="J183" s="8">
        <f>SUM(J184:J217)</f>
        <v>750</v>
      </c>
      <c r="K183" s="8">
        <f>SUM(K184:K217)</f>
        <v>810</v>
      </c>
    </row>
    <row r="184" spans="2:11" x14ac:dyDescent="0.25">
      <c r="B184" s="68"/>
      <c r="C184" s="11">
        <v>621000</v>
      </c>
      <c r="D184" s="11">
        <v>41</v>
      </c>
      <c r="E184" s="16" t="s">
        <v>200</v>
      </c>
      <c r="F184" s="17">
        <v>153.58000000000001</v>
      </c>
      <c r="G184" s="17">
        <v>317.87</v>
      </c>
      <c r="H184" s="17">
        <v>683.24</v>
      </c>
      <c r="I184" s="13">
        <v>480</v>
      </c>
      <c r="J184" s="13">
        <v>0</v>
      </c>
      <c r="K184" s="13">
        <v>0</v>
      </c>
    </row>
    <row r="185" spans="2:11" x14ac:dyDescent="0.25">
      <c r="B185" s="68"/>
      <c r="C185" s="11">
        <v>621000</v>
      </c>
      <c r="D185" s="11">
        <v>111</v>
      </c>
      <c r="E185" s="16" t="s">
        <v>200</v>
      </c>
      <c r="F185" s="17">
        <v>38.799999999999997</v>
      </c>
      <c r="G185" s="17">
        <v>0</v>
      </c>
      <c r="H185" s="17">
        <v>0</v>
      </c>
      <c r="I185" s="13">
        <v>0</v>
      </c>
      <c r="J185" s="13">
        <v>0</v>
      </c>
      <c r="K185" s="13">
        <v>0</v>
      </c>
    </row>
    <row r="186" spans="2:11" x14ac:dyDescent="0.25">
      <c r="B186" s="68"/>
      <c r="C186" s="11">
        <v>621000</v>
      </c>
      <c r="D186" s="11" t="s">
        <v>371</v>
      </c>
      <c r="E186" s="16" t="s">
        <v>200</v>
      </c>
      <c r="F186" s="17">
        <v>0</v>
      </c>
      <c r="G186" s="17">
        <v>263.83999999999997</v>
      </c>
      <c r="H186" s="17">
        <v>473.78</v>
      </c>
      <c r="I186" s="13">
        <v>64</v>
      </c>
      <c r="J186" s="13">
        <v>0</v>
      </c>
      <c r="K186" s="13">
        <v>0</v>
      </c>
    </row>
    <row r="187" spans="2:11" x14ac:dyDescent="0.25">
      <c r="B187" s="68"/>
      <c r="C187" s="11">
        <v>621000</v>
      </c>
      <c r="D187" s="11" t="s">
        <v>372</v>
      </c>
      <c r="E187" s="16" t="s">
        <v>200</v>
      </c>
      <c r="F187" s="17">
        <v>0</v>
      </c>
      <c r="G187" s="17">
        <v>46.56</v>
      </c>
      <c r="H187" s="17">
        <v>83.61</v>
      </c>
      <c r="I187" s="13">
        <v>11</v>
      </c>
      <c r="J187" s="13">
        <v>0</v>
      </c>
      <c r="K187" s="13">
        <v>0</v>
      </c>
    </row>
    <row r="188" spans="2:11" x14ac:dyDescent="0.25">
      <c r="B188" s="68"/>
      <c r="C188" s="11">
        <v>623000</v>
      </c>
      <c r="D188" s="11">
        <v>41</v>
      </c>
      <c r="E188" s="16" t="s">
        <v>411</v>
      </c>
      <c r="F188" s="17">
        <v>0</v>
      </c>
      <c r="G188" s="17">
        <v>106.01</v>
      </c>
      <c r="H188" s="17">
        <v>613.12</v>
      </c>
      <c r="I188" s="13">
        <v>480</v>
      </c>
      <c r="J188" s="13">
        <v>0</v>
      </c>
      <c r="K188" s="13">
        <v>0</v>
      </c>
    </row>
    <row r="189" spans="2:11" x14ac:dyDescent="0.25">
      <c r="B189" s="68"/>
      <c r="C189" s="11">
        <v>623000</v>
      </c>
      <c r="D189" s="11">
        <v>111</v>
      </c>
      <c r="E189" s="16" t="s">
        <v>411</v>
      </c>
      <c r="F189" s="17">
        <v>0</v>
      </c>
      <c r="G189" s="17">
        <v>91.2</v>
      </c>
      <c r="H189" s="17">
        <v>165.7</v>
      </c>
      <c r="I189" s="13">
        <v>0</v>
      </c>
      <c r="J189" s="13">
        <v>0</v>
      </c>
      <c r="K189" s="13">
        <v>0</v>
      </c>
    </row>
    <row r="190" spans="2:11" x14ac:dyDescent="0.25">
      <c r="B190" s="68"/>
      <c r="C190" s="11">
        <v>623000</v>
      </c>
      <c r="D190" s="11" t="s">
        <v>371</v>
      </c>
      <c r="E190" s="16" t="s">
        <v>411</v>
      </c>
      <c r="F190" s="17">
        <v>0</v>
      </c>
      <c r="G190" s="17">
        <v>0</v>
      </c>
      <c r="H190" s="17">
        <v>619</v>
      </c>
      <c r="I190" s="13">
        <v>0</v>
      </c>
      <c r="J190" s="13">
        <v>0</v>
      </c>
      <c r="K190" s="13">
        <v>0</v>
      </c>
    </row>
    <row r="191" spans="2:11" x14ac:dyDescent="0.25">
      <c r="B191" s="68"/>
      <c r="C191" s="11">
        <v>623000</v>
      </c>
      <c r="D191" s="11" t="s">
        <v>372</v>
      </c>
      <c r="E191" s="16" t="s">
        <v>411</v>
      </c>
      <c r="F191" s="17">
        <v>0</v>
      </c>
      <c r="G191" s="17">
        <v>0</v>
      </c>
      <c r="H191" s="17">
        <v>106.83</v>
      </c>
      <c r="I191" s="13">
        <v>0</v>
      </c>
      <c r="J191" s="13">
        <v>0</v>
      </c>
      <c r="K191" s="13">
        <v>0</v>
      </c>
    </row>
    <row r="192" spans="2:11" x14ac:dyDescent="0.25">
      <c r="B192" s="68"/>
      <c r="C192" s="11">
        <v>625001</v>
      </c>
      <c r="D192" s="11">
        <v>41</v>
      </c>
      <c r="E192" s="16" t="s">
        <v>96</v>
      </c>
      <c r="F192" s="17">
        <v>21.49</v>
      </c>
      <c r="G192" s="17">
        <v>59.31</v>
      </c>
      <c r="H192" s="17">
        <v>169.58</v>
      </c>
      <c r="I192" s="13">
        <v>134</v>
      </c>
      <c r="J192" s="13">
        <v>0</v>
      </c>
      <c r="K192" s="13">
        <v>60</v>
      </c>
    </row>
    <row r="193" spans="2:11" x14ac:dyDescent="0.25">
      <c r="B193" s="68"/>
      <c r="C193" s="11">
        <v>625001</v>
      </c>
      <c r="D193" s="11">
        <v>111</v>
      </c>
      <c r="E193" s="16" t="s">
        <v>96</v>
      </c>
      <c r="F193" s="17">
        <v>5.43</v>
      </c>
      <c r="G193" s="17">
        <v>12.75</v>
      </c>
      <c r="H193" s="17">
        <v>23.13</v>
      </c>
      <c r="I193" s="13">
        <v>0</v>
      </c>
      <c r="J193" s="13">
        <v>0</v>
      </c>
      <c r="K193" s="13">
        <v>0</v>
      </c>
    </row>
    <row r="194" spans="2:11" x14ac:dyDescent="0.25">
      <c r="B194" s="68"/>
      <c r="C194" s="11">
        <v>625001</v>
      </c>
      <c r="D194" s="11" t="s">
        <v>371</v>
      </c>
      <c r="E194" s="16" t="s">
        <v>96</v>
      </c>
      <c r="F194" s="17">
        <v>0</v>
      </c>
      <c r="G194" s="17">
        <v>36.96</v>
      </c>
      <c r="H194" s="17">
        <v>152.99</v>
      </c>
      <c r="I194" s="13">
        <v>9</v>
      </c>
      <c r="J194" s="13">
        <v>0</v>
      </c>
      <c r="K194" s="13">
        <v>0</v>
      </c>
    </row>
    <row r="195" spans="2:11" x14ac:dyDescent="0.25">
      <c r="B195" s="68"/>
      <c r="C195" s="11">
        <v>625001</v>
      </c>
      <c r="D195" s="11" t="s">
        <v>372</v>
      </c>
      <c r="E195" s="16" t="s">
        <v>412</v>
      </c>
      <c r="F195" s="17">
        <v>0</v>
      </c>
      <c r="G195" s="17">
        <v>6.48</v>
      </c>
      <c r="H195" s="17">
        <v>26.66</v>
      </c>
      <c r="I195" s="13">
        <v>1</v>
      </c>
      <c r="J195" s="13">
        <v>0</v>
      </c>
      <c r="K195" s="13">
        <v>0</v>
      </c>
    </row>
    <row r="196" spans="2:11" x14ac:dyDescent="0.25">
      <c r="B196" s="68"/>
      <c r="C196" s="11">
        <v>625002</v>
      </c>
      <c r="D196" s="11">
        <v>41</v>
      </c>
      <c r="E196" s="16" t="s">
        <v>98</v>
      </c>
      <c r="F196" s="17">
        <v>286.36</v>
      </c>
      <c r="G196" s="17">
        <v>613.48</v>
      </c>
      <c r="H196" s="17">
        <v>2202.88</v>
      </c>
      <c r="I196" s="13">
        <v>1350</v>
      </c>
      <c r="J196" s="13">
        <v>0</v>
      </c>
      <c r="K196" s="13">
        <v>0</v>
      </c>
    </row>
    <row r="197" spans="2:11" x14ac:dyDescent="0.25">
      <c r="B197" s="68"/>
      <c r="C197" s="11">
        <v>625002</v>
      </c>
      <c r="D197" s="11">
        <v>111</v>
      </c>
      <c r="E197" s="16" t="s">
        <v>98</v>
      </c>
      <c r="F197" s="17">
        <v>54.32</v>
      </c>
      <c r="G197" s="17">
        <v>127.68</v>
      </c>
      <c r="H197" s="17">
        <v>231.89</v>
      </c>
      <c r="I197" s="13">
        <v>0</v>
      </c>
      <c r="J197" s="13">
        <v>0</v>
      </c>
      <c r="K197" s="13">
        <v>0</v>
      </c>
    </row>
    <row r="198" spans="2:11" x14ac:dyDescent="0.25">
      <c r="B198" s="68"/>
      <c r="C198" s="11">
        <v>625002</v>
      </c>
      <c r="D198" s="11" t="s">
        <v>371</v>
      </c>
      <c r="E198" s="16" t="s">
        <v>98</v>
      </c>
      <c r="F198" s="17">
        <v>0</v>
      </c>
      <c r="G198" s="17">
        <v>369.36</v>
      </c>
      <c r="H198" s="17">
        <v>1529.89</v>
      </c>
      <c r="I198" s="13">
        <v>90</v>
      </c>
      <c r="J198" s="13">
        <v>0</v>
      </c>
      <c r="K198" s="13">
        <v>0</v>
      </c>
    </row>
    <row r="199" spans="2:11" x14ac:dyDescent="0.25">
      <c r="B199" s="68"/>
      <c r="C199" s="11">
        <v>625002</v>
      </c>
      <c r="D199" s="11" t="s">
        <v>372</v>
      </c>
      <c r="E199" s="16" t="s">
        <v>98</v>
      </c>
      <c r="F199" s="17">
        <v>0</v>
      </c>
      <c r="G199" s="17">
        <v>65.2</v>
      </c>
      <c r="H199" s="17">
        <v>266.63</v>
      </c>
      <c r="I199" s="13">
        <v>15</v>
      </c>
      <c r="J199" s="13">
        <v>0</v>
      </c>
      <c r="K199" s="13">
        <v>0</v>
      </c>
    </row>
    <row r="200" spans="2:11" x14ac:dyDescent="0.25">
      <c r="B200" s="68"/>
      <c r="C200" s="21">
        <v>625003</v>
      </c>
      <c r="D200" s="21">
        <v>41</v>
      </c>
      <c r="E200" s="16" t="s">
        <v>100</v>
      </c>
      <c r="F200" s="17">
        <v>16.329999999999998</v>
      </c>
      <c r="G200" s="17">
        <v>35.04</v>
      </c>
      <c r="H200" s="17">
        <v>125.63</v>
      </c>
      <c r="I200" s="13">
        <v>77</v>
      </c>
      <c r="J200" s="13">
        <v>0</v>
      </c>
      <c r="K200" s="13">
        <v>0</v>
      </c>
    </row>
    <row r="201" spans="2:11" x14ac:dyDescent="0.25">
      <c r="B201" s="68"/>
      <c r="C201" s="21">
        <v>625003</v>
      </c>
      <c r="D201" s="21">
        <v>111</v>
      </c>
      <c r="E201" s="16" t="s">
        <v>100</v>
      </c>
      <c r="F201" s="17">
        <v>3.1</v>
      </c>
      <c r="G201" s="17">
        <v>7.29</v>
      </c>
      <c r="H201" s="17">
        <v>13.26</v>
      </c>
      <c r="I201" s="13">
        <v>0</v>
      </c>
      <c r="J201" s="13">
        <v>0</v>
      </c>
      <c r="K201" s="13">
        <v>0</v>
      </c>
    </row>
    <row r="202" spans="2:11" x14ac:dyDescent="0.25">
      <c r="B202" s="68"/>
      <c r="C202" s="21">
        <v>625003</v>
      </c>
      <c r="D202" s="21" t="s">
        <v>371</v>
      </c>
      <c r="E202" s="16" t="s">
        <v>100</v>
      </c>
      <c r="F202" s="17">
        <v>0</v>
      </c>
      <c r="G202" s="17">
        <v>21.04</v>
      </c>
      <c r="H202" s="17">
        <v>87.43</v>
      </c>
      <c r="I202" s="13">
        <v>5</v>
      </c>
      <c r="J202" s="13">
        <v>0</v>
      </c>
      <c r="K202" s="13">
        <v>0</v>
      </c>
    </row>
    <row r="203" spans="2:11" x14ac:dyDescent="0.25">
      <c r="B203" s="68"/>
      <c r="C203" s="21">
        <v>625003</v>
      </c>
      <c r="D203" s="21" t="s">
        <v>372</v>
      </c>
      <c r="E203" s="16" t="s">
        <v>100</v>
      </c>
      <c r="F203" s="17">
        <v>0</v>
      </c>
      <c r="G203" s="17">
        <v>3.76</v>
      </c>
      <c r="H203" s="17">
        <v>15.23</v>
      </c>
      <c r="I203" s="13">
        <v>1</v>
      </c>
      <c r="J203" s="13">
        <v>0</v>
      </c>
      <c r="K203" s="13">
        <v>0</v>
      </c>
    </row>
    <row r="204" spans="2:11" x14ac:dyDescent="0.25">
      <c r="B204" s="68"/>
      <c r="C204" s="21">
        <v>625004</v>
      </c>
      <c r="D204" s="21">
        <v>41</v>
      </c>
      <c r="E204" s="16" t="s">
        <v>102</v>
      </c>
      <c r="F204" s="17">
        <v>58.78</v>
      </c>
      <c r="G204" s="17">
        <v>128.4</v>
      </c>
      <c r="H204" s="17">
        <v>456.66</v>
      </c>
      <c r="I204" s="13">
        <v>288</v>
      </c>
      <c r="J204" s="13">
        <v>0</v>
      </c>
      <c r="K204" s="13">
        <v>0</v>
      </c>
    </row>
    <row r="205" spans="2:11" x14ac:dyDescent="0.25">
      <c r="B205" s="68"/>
      <c r="C205" s="21">
        <v>625004</v>
      </c>
      <c r="D205" s="21">
        <v>111</v>
      </c>
      <c r="E205" s="16" t="s">
        <v>102</v>
      </c>
      <c r="F205" s="17">
        <v>11.64</v>
      </c>
      <c r="G205" s="17">
        <v>27.36</v>
      </c>
      <c r="H205" s="17">
        <v>49.76</v>
      </c>
      <c r="I205" s="13">
        <v>0</v>
      </c>
      <c r="J205" s="13">
        <v>0</v>
      </c>
      <c r="K205" s="13">
        <v>0</v>
      </c>
    </row>
    <row r="206" spans="2:11" x14ac:dyDescent="0.25">
      <c r="B206" s="68"/>
      <c r="C206" s="21">
        <v>625004</v>
      </c>
      <c r="D206" s="21" t="s">
        <v>371</v>
      </c>
      <c r="E206" s="16" t="s">
        <v>102</v>
      </c>
      <c r="F206" s="17">
        <v>0</v>
      </c>
      <c r="G206" s="17">
        <v>79.12</v>
      </c>
      <c r="H206" s="17">
        <v>327.84</v>
      </c>
      <c r="I206" s="13">
        <v>19</v>
      </c>
      <c r="J206" s="13">
        <v>0</v>
      </c>
      <c r="K206" s="13">
        <v>0</v>
      </c>
    </row>
    <row r="207" spans="2:11" x14ac:dyDescent="0.25">
      <c r="B207" s="68"/>
      <c r="C207" s="21">
        <v>625004</v>
      </c>
      <c r="D207" s="21" t="s">
        <v>372</v>
      </c>
      <c r="E207" s="16" t="s">
        <v>102</v>
      </c>
      <c r="F207" s="17">
        <v>0</v>
      </c>
      <c r="G207" s="17">
        <v>14</v>
      </c>
      <c r="H207" s="17">
        <v>57.14</v>
      </c>
      <c r="I207" s="13">
        <v>3</v>
      </c>
      <c r="J207" s="13">
        <v>0</v>
      </c>
      <c r="K207" s="13">
        <v>0</v>
      </c>
    </row>
    <row r="208" spans="2:11" x14ac:dyDescent="0.25">
      <c r="B208" s="68"/>
      <c r="C208" s="21">
        <v>625005</v>
      </c>
      <c r="D208" s="21">
        <v>41</v>
      </c>
      <c r="E208" s="16" t="s">
        <v>104</v>
      </c>
      <c r="F208" s="17">
        <v>15.35</v>
      </c>
      <c r="G208" s="17">
        <v>42.33</v>
      </c>
      <c r="H208" s="17">
        <v>121.11</v>
      </c>
      <c r="I208" s="13">
        <v>96</v>
      </c>
      <c r="J208" s="13">
        <v>0</v>
      </c>
      <c r="K208" s="13">
        <v>0</v>
      </c>
    </row>
    <row r="209" spans="2:11" x14ac:dyDescent="0.25">
      <c r="B209" s="68"/>
      <c r="C209" s="21">
        <v>625005</v>
      </c>
      <c r="D209" s="21">
        <v>111</v>
      </c>
      <c r="E209" s="16" t="s">
        <v>104</v>
      </c>
      <c r="F209" s="17">
        <v>3.88</v>
      </c>
      <c r="G209" s="17">
        <v>9.1199999999999992</v>
      </c>
      <c r="H209" s="17">
        <v>16.579999999999998</v>
      </c>
      <c r="I209" s="13">
        <v>0</v>
      </c>
      <c r="J209" s="13">
        <v>0</v>
      </c>
      <c r="K209" s="13">
        <v>0</v>
      </c>
    </row>
    <row r="210" spans="2:11" x14ac:dyDescent="0.25">
      <c r="B210" s="68"/>
      <c r="C210" s="21">
        <v>625005</v>
      </c>
      <c r="D210" s="21" t="s">
        <v>371</v>
      </c>
      <c r="E210" s="16" t="s">
        <v>104</v>
      </c>
      <c r="F210" s="17">
        <v>0</v>
      </c>
      <c r="G210" s="17">
        <v>26.4</v>
      </c>
      <c r="H210" s="17">
        <v>109.3</v>
      </c>
      <c r="I210" s="13">
        <v>6</v>
      </c>
      <c r="J210" s="13">
        <v>0</v>
      </c>
      <c r="K210" s="13">
        <v>0</v>
      </c>
    </row>
    <row r="211" spans="2:11" x14ac:dyDescent="0.25">
      <c r="B211" s="68"/>
      <c r="C211" s="21">
        <v>625005</v>
      </c>
      <c r="D211" s="21" t="s">
        <v>372</v>
      </c>
      <c r="E211" s="16" t="s">
        <v>104</v>
      </c>
      <c r="F211" s="17">
        <v>0</v>
      </c>
      <c r="G211" s="17">
        <v>4.6399999999999997</v>
      </c>
      <c r="H211" s="17">
        <v>19.04</v>
      </c>
      <c r="I211" s="13">
        <v>1</v>
      </c>
      <c r="J211" s="13">
        <v>0</v>
      </c>
      <c r="K211" s="13">
        <v>0</v>
      </c>
    </row>
    <row r="212" spans="2:11" x14ac:dyDescent="0.25">
      <c r="B212" s="68"/>
      <c r="C212" s="21">
        <v>625006</v>
      </c>
      <c r="D212" s="21">
        <v>41</v>
      </c>
      <c r="E212" s="16" t="s">
        <v>201</v>
      </c>
      <c r="F212" s="17">
        <v>1.23</v>
      </c>
      <c r="G212" s="17">
        <v>0</v>
      </c>
      <c r="H212" s="17">
        <v>0</v>
      </c>
      <c r="I212" s="13">
        <v>0</v>
      </c>
      <c r="J212" s="13">
        <v>0</v>
      </c>
      <c r="K212" s="13">
        <v>0</v>
      </c>
    </row>
    <row r="213" spans="2:11" x14ac:dyDescent="0.25">
      <c r="B213" s="68"/>
      <c r="C213" s="28">
        <v>625007</v>
      </c>
      <c r="D213" s="28">
        <v>41</v>
      </c>
      <c r="E213" s="29" t="s">
        <v>107</v>
      </c>
      <c r="F213" s="44">
        <v>97.12</v>
      </c>
      <c r="G213" s="44">
        <v>208.09</v>
      </c>
      <c r="H213" s="17">
        <v>747.34</v>
      </c>
      <c r="I213" s="43">
        <v>460</v>
      </c>
      <c r="J213" s="43">
        <v>0</v>
      </c>
      <c r="K213" s="43">
        <v>0</v>
      </c>
    </row>
    <row r="214" spans="2:11" x14ac:dyDescent="0.25">
      <c r="B214" s="76"/>
      <c r="C214" s="101">
        <v>625007</v>
      </c>
      <c r="D214" s="101">
        <v>111</v>
      </c>
      <c r="E214" s="77" t="s">
        <v>107</v>
      </c>
      <c r="F214" s="90">
        <v>18.43</v>
      </c>
      <c r="G214" s="90">
        <v>43.32</v>
      </c>
      <c r="H214" s="17">
        <v>78.599999999999994</v>
      </c>
      <c r="I214" s="77">
        <v>0</v>
      </c>
      <c r="J214" s="77">
        <v>0</v>
      </c>
      <c r="K214" s="77">
        <v>0</v>
      </c>
    </row>
    <row r="215" spans="2:11" x14ac:dyDescent="0.25">
      <c r="B215" s="76"/>
      <c r="C215" s="101">
        <v>625007</v>
      </c>
      <c r="D215" s="101" t="s">
        <v>371</v>
      </c>
      <c r="E215" s="77" t="s">
        <v>107</v>
      </c>
      <c r="F215" s="90">
        <v>0</v>
      </c>
      <c r="G215" s="90">
        <v>125.36</v>
      </c>
      <c r="H215" s="17">
        <v>519.08000000000004</v>
      </c>
      <c r="I215" s="77">
        <v>30</v>
      </c>
      <c r="J215" s="77">
        <v>0</v>
      </c>
      <c r="K215" s="77">
        <v>0</v>
      </c>
    </row>
    <row r="216" spans="2:11" x14ac:dyDescent="0.25">
      <c r="B216" s="76"/>
      <c r="C216" s="101">
        <v>625007</v>
      </c>
      <c r="D216" s="101" t="s">
        <v>372</v>
      </c>
      <c r="E216" s="77" t="s">
        <v>107</v>
      </c>
      <c r="F216" s="90">
        <v>0</v>
      </c>
      <c r="G216" s="90">
        <v>22.08</v>
      </c>
      <c r="H216" s="17">
        <v>90.48</v>
      </c>
      <c r="I216" s="77">
        <v>5</v>
      </c>
      <c r="J216" s="77">
        <v>0</v>
      </c>
      <c r="K216" s="77">
        <v>0</v>
      </c>
    </row>
    <row r="217" spans="2:11" x14ac:dyDescent="0.25">
      <c r="B217" s="76"/>
      <c r="C217" s="21" t="s">
        <v>443</v>
      </c>
      <c r="D217" s="21">
        <v>41</v>
      </c>
      <c r="E217" s="16" t="s">
        <v>444</v>
      </c>
      <c r="F217" s="17">
        <v>0</v>
      </c>
      <c r="G217" s="17">
        <v>0</v>
      </c>
      <c r="H217" s="17">
        <v>0</v>
      </c>
      <c r="I217" s="13">
        <v>750</v>
      </c>
      <c r="J217" s="13">
        <v>750</v>
      </c>
      <c r="K217" s="13">
        <v>750</v>
      </c>
    </row>
    <row r="218" spans="2:11" x14ac:dyDescent="0.25">
      <c r="B218" s="68"/>
      <c r="C218" s="97">
        <v>631</v>
      </c>
      <c r="D218" s="97"/>
      <c r="E218" s="83" t="s">
        <v>110</v>
      </c>
      <c r="F218" s="98">
        <f t="shared" ref="F218:K218" si="38">SUM(F219)</f>
        <v>37.119999999999997</v>
      </c>
      <c r="G218" s="98">
        <f t="shared" si="38"/>
        <v>6.12</v>
      </c>
      <c r="H218" s="98">
        <f t="shared" si="38"/>
        <v>0</v>
      </c>
      <c r="I218" s="99">
        <f t="shared" si="38"/>
        <v>50</v>
      </c>
      <c r="J218" s="99">
        <f t="shared" si="38"/>
        <v>0</v>
      </c>
      <c r="K218" s="99">
        <f t="shared" si="38"/>
        <v>0</v>
      </c>
    </row>
    <row r="219" spans="2:11" x14ac:dyDescent="0.25">
      <c r="B219" s="68"/>
      <c r="C219" s="11">
        <v>631001</v>
      </c>
      <c r="D219" s="11">
        <v>41</v>
      </c>
      <c r="E219" s="16" t="s">
        <v>110</v>
      </c>
      <c r="F219" s="17">
        <v>37.119999999999997</v>
      </c>
      <c r="G219" s="17">
        <v>6.12</v>
      </c>
      <c r="H219" s="17">
        <v>0</v>
      </c>
      <c r="I219" s="13">
        <v>50</v>
      </c>
      <c r="J219" s="13">
        <v>0</v>
      </c>
      <c r="K219" s="13">
        <v>0</v>
      </c>
    </row>
    <row r="220" spans="2:11" x14ac:dyDescent="0.25">
      <c r="B220" s="70"/>
      <c r="C220" s="23">
        <v>632</v>
      </c>
      <c r="D220" s="23"/>
      <c r="E220" s="7" t="s">
        <v>202</v>
      </c>
      <c r="F220" s="64">
        <f t="shared" ref="F220" si="39">SUM(F221:F225)</f>
        <v>490.12</v>
      </c>
      <c r="G220" s="64">
        <f t="shared" ref="G220:K220" si="40">SUM(G221:G225)</f>
        <v>464.69</v>
      </c>
      <c r="H220" s="64">
        <f t="shared" si="40"/>
        <v>309.52999999999997</v>
      </c>
      <c r="I220" s="65">
        <f t="shared" si="40"/>
        <v>430</v>
      </c>
      <c r="J220" s="65">
        <f t="shared" si="40"/>
        <v>400</v>
      </c>
      <c r="K220" s="65">
        <f t="shared" si="40"/>
        <v>430</v>
      </c>
    </row>
    <row r="221" spans="2:11" x14ac:dyDescent="0.25">
      <c r="B221" s="66"/>
      <c r="C221" s="21">
        <v>632001</v>
      </c>
      <c r="D221" s="21">
        <v>41</v>
      </c>
      <c r="E221" s="16" t="s">
        <v>203</v>
      </c>
      <c r="F221" s="62">
        <v>0</v>
      </c>
      <c r="G221" s="62">
        <v>0</v>
      </c>
      <c r="H221" s="62">
        <v>0</v>
      </c>
      <c r="I221" s="61">
        <v>0</v>
      </c>
      <c r="J221" s="61">
        <v>0</v>
      </c>
      <c r="K221" s="61">
        <v>0</v>
      </c>
    </row>
    <row r="222" spans="2:11" x14ac:dyDescent="0.25">
      <c r="B222" s="66"/>
      <c r="C222" s="21">
        <v>632001</v>
      </c>
      <c r="D222" s="21">
        <v>41</v>
      </c>
      <c r="E222" s="16" t="s">
        <v>204</v>
      </c>
      <c r="F222" s="62">
        <v>132</v>
      </c>
      <c r="G222" s="62">
        <v>160.03</v>
      </c>
      <c r="H222" s="62">
        <v>82.08</v>
      </c>
      <c r="I222" s="61">
        <v>150</v>
      </c>
      <c r="J222" s="61">
        <v>150</v>
      </c>
      <c r="K222" s="61">
        <v>150</v>
      </c>
    </row>
    <row r="223" spans="2:11" x14ac:dyDescent="0.25">
      <c r="B223" s="66"/>
      <c r="C223" s="21" t="s">
        <v>205</v>
      </c>
      <c r="D223" s="21">
        <v>41</v>
      </c>
      <c r="E223" s="16" t="s">
        <v>206</v>
      </c>
      <c r="F223" s="79">
        <v>64.98</v>
      </c>
      <c r="G223" s="79">
        <v>129.16</v>
      </c>
      <c r="H223" s="79">
        <v>144.61000000000001</v>
      </c>
      <c r="I223" s="78">
        <v>120</v>
      </c>
      <c r="J223" s="61">
        <v>100</v>
      </c>
      <c r="K223" s="61">
        <v>120</v>
      </c>
    </row>
    <row r="224" spans="2:11" x14ac:dyDescent="0.25">
      <c r="B224" s="66"/>
      <c r="C224" s="21" t="s">
        <v>207</v>
      </c>
      <c r="D224" s="21">
        <v>41</v>
      </c>
      <c r="E224" s="16" t="s">
        <v>413</v>
      </c>
      <c r="F224" s="79">
        <v>173.94</v>
      </c>
      <c r="G224" s="79">
        <v>175.5</v>
      </c>
      <c r="H224" s="79">
        <v>82.84</v>
      </c>
      <c r="I224" s="78">
        <v>160</v>
      </c>
      <c r="J224" s="61">
        <v>150</v>
      </c>
      <c r="K224" s="61">
        <v>160</v>
      </c>
    </row>
    <row r="225" spans="2:11" x14ac:dyDescent="0.25">
      <c r="B225" s="66"/>
      <c r="C225" s="21" t="s">
        <v>208</v>
      </c>
      <c r="D225" s="21">
        <v>41</v>
      </c>
      <c r="E225" s="16" t="s">
        <v>209</v>
      </c>
      <c r="F225" s="79">
        <v>119.2</v>
      </c>
      <c r="G225" s="79">
        <v>0</v>
      </c>
      <c r="H225" s="79">
        <v>0</v>
      </c>
      <c r="I225" s="78">
        <v>0</v>
      </c>
      <c r="J225" s="61">
        <v>0</v>
      </c>
      <c r="K225" s="61">
        <v>0</v>
      </c>
    </row>
    <row r="226" spans="2:11" x14ac:dyDescent="0.25">
      <c r="B226" s="70"/>
      <c r="C226" s="23">
        <v>633</v>
      </c>
      <c r="D226" s="23"/>
      <c r="E226" s="7" t="s">
        <v>120</v>
      </c>
      <c r="F226" s="64">
        <f t="shared" ref="F226" si="41">SUM(F227:F242)</f>
        <v>2147.71</v>
      </c>
      <c r="G226" s="64">
        <f t="shared" ref="G226:K226" si="42">SUM(G227:G242)</f>
        <v>4844.8099999999995</v>
      </c>
      <c r="H226" s="64">
        <f>SUM(H227:H243)</f>
        <v>2198.63</v>
      </c>
      <c r="I226" s="65">
        <f t="shared" si="42"/>
        <v>2450</v>
      </c>
      <c r="J226" s="65">
        <f t="shared" si="42"/>
        <v>2400</v>
      </c>
      <c r="K226" s="65">
        <f t="shared" si="42"/>
        <v>2600</v>
      </c>
    </row>
    <row r="227" spans="2:11" x14ac:dyDescent="0.25">
      <c r="B227" s="70"/>
      <c r="C227" s="21">
        <v>633001</v>
      </c>
      <c r="D227" s="21">
        <v>41</v>
      </c>
      <c r="E227" s="16" t="s">
        <v>210</v>
      </c>
      <c r="F227" s="62">
        <v>6.44</v>
      </c>
      <c r="G227" s="62">
        <v>0</v>
      </c>
      <c r="H227" s="62">
        <v>0</v>
      </c>
      <c r="I227" s="61">
        <v>100</v>
      </c>
      <c r="J227" s="61">
        <v>100</v>
      </c>
      <c r="K227" s="61">
        <v>100</v>
      </c>
    </row>
    <row r="228" spans="2:11" x14ac:dyDescent="0.25">
      <c r="B228" s="66"/>
      <c r="C228" s="21">
        <v>633004</v>
      </c>
      <c r="D228" s="21">
        <v>41</v>
      </c>
      <c r="E228" s="16" t="s">
        <v>501</v>
      </c>
      <c r="F228" s="62">
        <v>94.95</v>
      </c>
      <c r="G228" s="62">
        <v>1023.72</v>
      </c>
      <c r="H228" s="62">
        <v>369.14</v>
      </c>
      <c r="I228" s="61">
        <v>200</v>
      </c>
      <c r="J228" s="61">
        <v>200</v>
      </c>
      <c r="K228" s="61">
        <v>200</v>
      </c>
    </row>
    <row r="229" spans="2:11" x14ac:dyDescent="0.25">
      <c r="B229" s="66"/>
      <c r="C229" s="21">
        <v>633004</v>
      </c>
      <c r="D229" s="21">
        <v>111</v>
      </c>
      <c r="E229" s="16" t="s">
        <v>502</v>
      </c>
      <c r="F229" s="62">
        <v>0</v>
      </c>
      <c r="G229" s="62">
        <v>673.4</v>
      </c>
      <c r="H229" s="62">
        <v>263.20999999999998</v>
      </c>
      <c r="I229" s="61">
        <v>0</v>
      </c>
      <c r="J229" s="61">
        <v>0</v>
      </c>
      <c r="K229" s="61">
        <v>0</v>
      </c>
    </row>
    <row r="230" spans="2:11" x14ac:dyDescent="0.25">
      <c r="B230" s="66"/>
      <c r="C230" s="21">
        <v>633004</v>
      </c>
      <c r="D230" s="21">
        <v>41</v>
      </c>
      <c r="E230" s="16" t="s">
        <v>414</v>
      </c>
      <c r="F230" s="62">
        <v>0</v>
      </c>
      <c r="G230" s="62">
        <v>147.35</v>
      </c>
      <c r="H230" s="62">
        <v>0</v>
      </c>
      <c r="I230" s="61">
        <v>0</v>
      </c>
      <c r="J230" s="61">
        <v>0</v>
      </c>
      <c r="K230" s="61">
        <v>0</v>
      </c>
    </row>
    <row r="231" spans="2:11" x14ac:dyDescent="0.25">
      <c r="B231" s="66"/>
      <c r="C231" s="21">
        <v>633004</v>
      </c>
      <c r="D231" s="21">
        <v>111</v>
      </c>
      <c r="E231" s="16" t="s">
        <v>415</v>
      </c>
      <c r="F231" s="62">
        <v>0</v>
      </c>
      <c r="G231" s="62">
        <v>380.75</v>
      </c>
      <c r="H231" s="62">
        <v>0</v>
      </c>
      <c r="I231" s="61">
        <v>0</v>
      </c>
      <c r="J231" s="61">
        <v>0</v>
      </c>
      <c r="K231" s="61">
        <v>0</v>
      </c>
    </row>
    <row r="232" spans="2:11" x14ac:dyDescent="0.25">
      <c r="B232" s="66"/>
      <c r="C232" s="21" t="s">
        <v>386</v>
      </c>
      <c r="D232" s="21">
        <v>41</v>
      </c>
      <c r="E232" s="16" t="s">
        <v>416</v>
      </c>
      <c r="F232" s="62">
        <v>0</v>
      </c>
      <c r="G232" s="62">
        <v>268.2</v>
      </c>
      <c r="H232" s="62">
        <v>0</v>
      </c>
      <c r="I232" s="61">
        <v>0</v>
      </c>
      <c r="J232" s="61">
        <v>0</v>
      </c>
      <c r="K232" s="61">
        <v>0</v>
      </c>
    </row>
    <row r="233" spans="2:11" x14ac:dyDescent="0.25">
      <c r="B233" s="66"/>
      <c r="C233" s="21" t="s">
        <v>387</v>
      </c>
      <c r="D233" s="21">
        <v>41</v>
      </c>
      <c r="E233" s="16" t="s">
        <v>211</v>
      </c>
      <c r="F233" s="62">
        <v>437.42</v>
      </c>
      <c r="G233" s="62">
        <v>950.75</v>
      </c>
      <c r="H233" s="62">
        <v>283.08</v>
      </c>
      <c r="I233" s="61">
        <v>900</v>
      </c>
      <c r="J233" s="61">
        <v>950</v>
      </c>
      <c r="K233" s="61">
        <v>1000</v>
      </c>
    </row>
    <row r="234" spans="2:11" x14ac:dyDescent="0.25">
      <c r="B234" s="66"/>
      <c r="C234" s="21" t="s">
        <v>388</v>
      </c>
      <c r="D234" s="21">
        <v>41</v>
      </c>
      <c r="E234" s="16" t="s">
        <v>212</v>
      </c>
      <c r="F234" s="62">
        <v>161.43</v>
      </c>
      <c r="G234" s="62">
        <v>35.840000000000003</v>
      </c>
      <c r="H234" s="62">
        <v>27.75</v>
      </c>
      <c r="I234" s="61">
        <v>100</v>
      </c>
      <c r="J234" s="61">
        <v>100</v>
      </c>
      <c r="K234" s="61">
        <v>100</v>
      </c>
    </row>
    <row r="235" spans="2:11" x14ac:dyDescent="0.25">
      <c r="B235" s="66"/>
      <c r="C235" s="21" t="s">
        <v>389</v>
      </c>
      <c r="D235" s="21">
        <v>41</v>
      </c>
      <c r="E235" s="16" t="s">
        <v>417</v>
      </c>
      <c r="F235" s="62">
        <v>0</v>
      </c>
      <c r="G235" s="62">
        <v>121.64</v>
      </c>
      <c r="H235" s="62">
        <v>22.05</v>
      </c>
      <c r="I235" s="61">
        <v>100</v>
      </c>
      <c r="J235" s="61">
        <v>100</v>
      </c>
      <c r="K235" s="61">
        <v>100</v>
      </c>
    </row>
    <row r="236" spans="2:11" x14ac:dyDescent="0.25">
      <c r="B236" s="66"/>
      <c r="C236" s="21">
        <v>633007</v>
      </c>
      <c r="D236" s="21">
        <v>41</v>
      </c>
      <c r="E236" s="16" t="s">
        <v>213</v>
      </c>
      <c r="F236" s="62">
        <v>0</v>
      </c>
      <c r="G236" s="62">
        <v>151.19999999999999</v>
      </c>
      <c r="H236" s="62">
        <v>151.19999999999999</v>
      </c>
      <c r="I236" s="61">
        <v>0</v>
      </c>
      <c r="J236" s="61">
        <v>0</v>
      </c>
      <c r="K236" s="61">
        <v>0</v>
      </c>
    </row>
    <row r="237" spans="2:11" x14ac:dyDescent="0.25">
      <c r="B237" s="66"/>
      <c r="C237" s="21">
        <v>633010</v>
      </c>
      <c r="D237" s="21">
        <v>41</v>
      </c>
      <c r="E237" s="16" t="s">
        <v>361</v>
      </c>
      <c r="F237" s="62">
        <v>25.69</v>
      </c>
      <c r="G237" s="62">
        <v>328.08</v>
      </c>
      <c r="H237" s="62">
        <v>38.5</v>
      </c>
      <c r="I237" s="61">
        <v>50</v>
      </c>
      <c r="J237" s="61">
        <v>50</v>
      </c>
      <c r="K237" s="61">
        <v>100</v>
      </c>
    </row>
    <row r="238" spans="2:11" x14ac:dyDescent="0.25">
      <c r="B238" s="66"/>
      <c r="C238" s="21">
        <v>633010</v>
      </c>
      <c r="D238" s="21">
        <v>111</v>
      </c>
      <c r="E238" s="16" t="s">
        <v>361</v>
      </c>
      <c r="F238" s="62">
        <v>0</v>
      </c>
      <c r="G238" s="62">
        <v>25.93</v>
      </c>
      <c r="H238" s="62">
        <v>0</v>
      </c>
      <c r="I238" s="61">
        <v>0</v>
      </c>
      <c r="J238" s="61">
        <v>0</v>
      </c>
      <c r="K238" s="61">
        <v>0</v>
      </c>
    </row>
    <row r="239" spans="2:11" x14ac:dyDescent="0.25">
      <c r="B239" s="66"/>
      <c r="C239" s="21">
        <v>633010</v>
      </c>
      <c r="D239" s="21" t="s">
        <v>371</v>
      </c>
      <c r="E239" s="16" t="s">
        <v>361</v>
      </c>
      <c r="F239" s="62">
        <v>0</v>
      </c>
      <c r="G239" s="62">
        <v>0</v>
      </c>
      <c r="H239" s="62">
        <v>259.60000000000002</v>
      </c>
      <c r="I239" s="61">
        <v>0</v>
      </c>
      <c r="J239" s="61">
        <v>0</v>
      </c>
      <c r="K239" s="61">
        <v>0</v>
      </c>
    </row>
    <row r="240" spans="2:11" x14ac:dyDescent="0.25">
      <c r="B240" s="66"/>
      <c r="C240" s="21">
        <v>633010</v>
      </c>
      <c r="D240" s="21" t="s">
        <v>372</v>
      </c>
      <c r="E240" s="16" t="s">
        <v>361</v>
      </c>
      <c r="F240" s="62">
        <v>0</v>
      </c>
      <c r="G240" s="62">
        <v>0</v>
      </c>
      <c r="H240" s="62">
        <v>43.4</v>
      </c>
      <c r="I240" s="61">
        <v>0</v>
      </c>
      <c r="J240" s="61">
        <v>0</v>
      </c>
      <c r="K240" s="61">
        <v>0</v>
      </c>
    </row>
    <row r="241" spans="2:11" x14ac:dyDescent="0.25">
      <c r="B241" s="66"/>
      <c r="C241" s="21">
        <v>633011</v>
      </c>
      <c r="D241" s="21">
        <v>41</v>
      </c>
      <c r="E241" s="16" t="s">
        <v>214</v>
      </c>
      <c r="F241" s="62">
        <v>14.42</v>
      </c>
      <c r="G241" s="62">
        <v>25.45</v>
      </c>
      <c r="H241" s="62">
        <v>10.49</v>
      </c>
      <c r="I241" s="61">
        <v>0</v>
      </c>
      <c r="J241" s="61">
        <v>0</v>
      </c>
      <c r="K241" s="61">
        <v>0</v>
      </c>
    </row>
    <row r="242" spans="2:11" x14ac:dyDescent="0.25">
      <c r="B242" s="66"/>
      <c r="C242" s="21">
        <v>633015</v>
      </c>
      <c r="D242" s="21">
        <v>41</v>
      </c>
      <c r="E242" s="16" t="s">
        <v>215</v>
      </c>
      <c r="F242" s="62">
        <v>1407.36</v>
      </c>
      <c r="G242" s="62">
        <v>712.5</v>
      </c>
      <c r="H242" s="62">
        <v>712.5</v>
      </c>
      <c r="I242" s="61">
        <v>1000</v>
      </c>
      <c r="J242" s="61">
        <v>900</v>
      </c>
      <c r="K242" s="61">
        <v>1000</v>
      </c>
    </row>
    <row r="243" spans="2:11" x14ac:dyDescent="0.25">
      <c r="B243" s="66"/>
      <c r="C243" s="21">
        <v>633016</v>
      </c>
      <c r="D243" s="21">
        <v>41</v>
      </c>
      <c r="E243" s="16" t="s">
        <v>136</v>
      </c>
      <c r="F243" s="62">
        <v>0</v>
      </c>
      <c r="G243" s="62">
        <v>0</v>
      </c>
      <c r="H243" s="62">
        <v>17.71</v>
      </c>
      <c r="I243" s="61">
        <v>0</v>
      </c>
      <c r="J243" s="61">
        <v>0</v>
      </c>
      <c r="K243" s="61">
        <v>0</v>
      </c>
    </row>
    <row r="244" spans="2:11" x14ac:dyDescent="0.25">
      <c r="B244" s="60"/>
      <c r="C244" s="6">
        <v>634</v>
      </c>
      <c r="D244" s="6"/>
      <c r="E244" s="7" t="s">
        <v>138</v>
      </c>
      <c r="F244" s="9">
        <f t="shared" ref="F244" si="43">SUM(F245:F265)</f>
        <v>4713.8899999999994</v>
      </c>
      <c r="G244" s="9">
        <f t="shared" ref="G244:K244" si="44">SUM(G245:G265)</f>
        <v>4312.09</v>
      </c>
      <c r="H244" s="9">
        <f>SUM(H245:H265)</f>
        <v>2335.1500000000005</v>
      </c>
      <c r="I244" s="8">
        <f t="shared" si="44"/>
        <v>4020</v>
      </c>
      <c r="J244" s="8">
        <f t="shared" si="44"/>
        <v>3940</v>
      </c>
      <c r="K244" s="8">
        <f t="shared" si="44"/>
        <v>4290</v>
      </c>
    </row>
    <row r="245" spans="2:11" x14ac:dyDescent="0.25">
      <c r="B245" s="66"/>
      <c r="C245" s="21">
        <v>634001</v>
      </c>
      <c r="D245" s="21">
        <v>41</v>
      </c>
      <c r="E245" s="16" t="s">
        <v>216</v>
      </c>
      <c r="F245" s="62">
        <v>690.97</v>
      </c>
      <c r="G245" s="62">
        <v>695.03</v>
      </c>
      <c r="H245" s="62">
        <v>365.64</v>
      </c>
      <c r="I245" s="61">
        <v>600</v>
      </c>
      <c r="J245" s="61">
        <v>550</v>
      </c>
      <c r="K245" s="61">
        <v>600</v>
      </c>
    </row>
    <row r="246" spans="2:11" x14ac:dyDescent="0.25">
      <c r="B246" s="66"/>
      <c r="C246" s="21">
        <v>634001</v>
      </c>
      <c r="D246" s="21">
        <v>41</v>
      </c>
      <c r="E246" s="16" t="s">
        <v>217</v>
      </c>
      <c r="F246" s="62">
        <v>1077.5999999999999</v>
      </c>
      <c r="G246" s="62">
        <v>1226.4000000000001</v>
      </c>
      <c r="H246" s="62">
        <v>815.99</v>
      </c>
      <c r="I246" s="61">
        <v>1200</v>
      </c>
      <c r="J246" s="61">
        <v>1200</v>
      </c>
      <c r="K246" s="61">
        <v>1200</v>
      </c>
    </row>
    <row r="247" spans="2:11" x14ac:dyDescent="0.25">
      <c r="B247" s="66"/>
      <c r="C247" s="21">
        <v>634001</v>
      </c>
      <c r="D247" s="21">
        <v>41</v>
      </c>
      <c r="E247" s="16" t="s">
        <v>218</v>
      </c>
      <c r="F247" s="62">
        <v>134.38</v>
      </c>
      <c r="G247" s="62">
        <v>362.79</v>
      </c>
      <c r="H247" s="62">
        <v>372.61</v>
      </c>
      <c r="I247" s="61">
        <v>200</v>
      </c>
      <c r="J247" s="61">
        <v>220</v>
      </c>
      <c r="K247" s="61">
        <v>250</v>
      </c>
    </row>
    <row r="248" spans="2:11" x14ac:dyDescent="0.25">
      <c r="B248" s="66"/>
      <c r="C248" s="21">
        <v>634001</v>
      </c>
      <c r="D248" s="21">
        <v>41</v>
      </c>
      <c r="E248" s="16" t="s">
        <v>219</v>
      </c>
      <c r="F248" s="62">
        <v>22.05</v>
      </c>
      <c r="G248" s="62">
        <v>0</v>
      </c>
      <c r="H248" s="62">
        <v>0</v>
      </c>
      <c r="I248" s="61">
        <v>50</v>
      </c>
      <c r="J248" s="61">
        <v>50</v>
      </c>
      <c r="K248" s="61">
        <v>50</v>
      </c>
    </row>
    <row r="249" spans="2:11" x14ac:dyDescent="0.25">
      <c r="B249" s="66"/>
      <c r="C249" s="21">
        <v>634001</v>
      </c>
      <c r="D249" s="21">
        <v>41</v>
      </c>
      <c r="E249" s="16" t="s">
        <v>220</v>
      </c>
      <c r="F249" s="62">
        <v>65.83</v>
      </c>
      <c r="G249" s="62">
        <v>0</v>
      </c>
      <c r="H249" s="62">
        <v>75.239999999999995</v>
      </c>
      <c r="I249" s="61">
        <v>50</v>
      </c>
      <c r="J249" s="61">
        <v>50</v>
      </c>
      <c r="K249" s="61">
        <v>50</v>
      </c>
    </row>
    <row r="250" spans="2:11" x14ac:dyDescent="0.25">
      <c r="B250" s="66"/>
      <c r="C250" s="21">
        <v>634001</v>
      </c>
      <c r="D250" s="21">
        <v>41</v>
      </c>
      <c r="E250" s="16" t="s">
        <v>418</v>
      </c>
      <c r="F250" s="62">
        <v>0</v>
      </c>
      <c r="G250" s="62">
        <v>40.24</v>
      </c>
      <c r="H250" s="62">
        <v>0</v>
      </c>
      <c r="I250" s="61">
        <v>50</v>
      </c>
      <c r="J250" s="61">
        <v>50</v>
      </c>
      <c r="K250" s="61">
        <v>50</v>
      </c>
    </row>
    <row r="251" spans="2:11" x14ac:dyDescent="0.25">
      <c r="B251" s="66"/>
      <c r="C251" s="21">
        <v>634002</v>
      </c>
      <c r="D251" s="21">
        <v>41</v>
      </c>
      <c r="E251" s="16" t="s">
        <v>221</v>
      </c>
      <c r="F251" s="62">
        <v>0</v>
      </c>
      <c r="G251" s="62">
        <v>3.99</v>
      </c>
      <c r="H251" s="62">
        <v>111</v>
      </c>
      <c r="I251" s="61">
        <v>100</v>
      </c>
      <c r="J251" s="61">
        <v>100</v>
      </c>
      <c r="K251" s="61">
        <v>100</v>
      </c>
    </row>
    <row r="252" spans="2:11" x14ac:dyDescent="0.25">
      <c r="B252" s="66"/>
      <c r="C252" s="21">
        <v>634002</v>
      </c>
      <c r="D252" s="21">
        <v>41</v>
      </c>
      <c r="E252" s="16" t="s">
        <v>222</v>
      </c>
      <c r="F252" s="62">
        <v>380.33</v>
      </c>
      <c r="G252" s="62">
        <v>102.49</v>
      </c>
      <c r="H252" s="62">
        <v>59.67</v>
      </c>
      <c r="I252" s="61">
        <v>250</v>
      </c>
      <c r="J252" s="61">
        <v>200</v>
      </c>
      <c r="K252" s="61">
        <v>270</v>
      </c>
    </row>
    <row r="253" spans="2:11" x14ac:dyDescent="0.25">
      <c r="B253" s="66"/>
      <c r="C253" s="21">
        <v>634002</v>
      </c>
      <c r="D253" s="21">
        <v>41</v>
      </c>
      <c r="E253" s="16" t="s">
        <v>223</v>
      </c>
      <c r="F253" s="62">
        <v>1249.33</v>
      </c>
      <c r="G253" s="62">
        <v>1095.97</v>
      </c>
      <c r="H253" s="62">
        <v>227.52</v>
      </c>
      <c r="I253" s="61">
        <v>500</v>
      </c>
      <c r="J253" s="61">
        <v>400</v>
      </c>
      <c r="K253" s="61">
        <v>500</v>
      </c>
    </row>
    <row r="254" spans="2:11" x14ac:dyDescent="0.25">
      <c r="B254" s="66"/>
      <c r="C254" s="21">
        <v>634002</v>
      </c>
      <c r="D254" s="21">
        <v>41</v>
      </c>
      <c r="E254" s="16" t="s">
        <v>224</v>
      </c>
      <c r="F254" s="62">
        <v>459.65</v>
      </c>
      <c r="G254" s="62">
        <v>60.38</v>
      </c>
      <c r="H254" s="62">
        <v>86.78</v>
      </c>
      <c r="I254" s="61">
        <v>100</v>
      </c>
      <c r="J254" s="61">
        <v>150</v>
      </c>
      <c r="K254" s="61">
        <v>200</v>
      </c>
    </row>
    <row r="255" spans="2:11" x14ac:dyDescent="0.25">
      <c r="B255" s="66"/>
      <c r="C255" s="21">
        <v>634002</v>
      </c>
      <c r="D255" s="21">
        <v>41</v>
      </c>
      <c r="E255" s="16" t="s">
        <v>225</v>
      </c>
      <c r="F255" s="62">
        <v>9.4</v>
      </c>
      <c r="G255" s="62">
        <v>58.55</v>
      </c>
      <c r="H255" s="62">
        <v>47.03</v>
      </c>
      <c r="I255" s="61">
        <v>100</v>
      </c>
      <c r="J255" s="61">
        <v>150</v>
      </c>
      <c r="K255" s="61">
        <v>200</v>
      </c>
    </row>
    <row r="256" spans="2:11" x14ac:dyDescent="0.25">
      <c r="B256" s="66"/>
      <c r="C256" s="21">
        <v>634002</v>
      </c>
      <c r="D256" s="21">
        <v>41</v>
      </c>
      <c r="E256" s="16" t="s">
        <v>226</v>
      </c>
      <c r="F256" s="62">
        <v>0</v>
      </c>
      <c r="G256" s="62">
        <v>0</v>
      </c>
      <c r="H256" s="62">
        <v>0</v>
      </c>
      <c r="I256" s="61">
        <v>0</v>
      </c>
      <c r="J256" s="61">
        <v>0</v>
      </c>
      <c r="K256" s="61">
        <v>0</v>
      </c>
    </row>
    <row r="257" spans="2:11" x14ac:dyDescent="0.25">
      <c r="B257" s="66"/>
      <c r="C257" s="21">
        <v>634002</v>
      </c>
      <c r="D257" s="21">
        <v>41</v>
      </c>
      <c r="E257" s="16" t="s">
        <v>227</v>
      </c>
      <c r="F257" s="62">
        <v>20.399999999999999</v>
      </c>
      <c r="G257" s="62">
        <v>0</v>
      </c>
      <c r="H257" s="62">
        <v>0</v>
      </c>
      <c r="I257" s="61">
        <v>0</v>
      </c>
      <c r="J257" s="61">
        <v>0</v>
      </c>
      <c r="K257" s="61">
        <v>0</v>
      </c>
    </row>
    <row r="258" spans="2:11" x14ac:dyDescent="0.25">
      <c r="B258" s="66"/>
      <c r="C258" s="21">
        <v>634002</v>
      </c>
      <c r="D258" s="21">
        <v>41</v>
      </c>
      <c r="E258" s="16" t="s">
        <v>228</v>
      </c>
      <c r="F258" s="62">
        <v>8.9700000000000006</v>
      </c>
      <c r="G258" s="62">
        <v>0</v>
      </c>
      <c r="H258" s="62">
        <v>107.79</v>
      </c>
      <c r="I258" s="61">
        <v>100</v>
      </c>
      <c r="J258" s="61">
        <v>100</v>
      </c>
      <c r="K258" s="61">
        <v>100</v>
      </c>
    </row>
    <row r="259" spans="2:11" x14ac:dyDescent="0.25">
      <c r="B259" s="66"/>
      <c r="C259" s="21">
        <v>634002</v>
      </c>
      <c r="D259" s="21">
        <v>41</v>
      </c>
      <c r="E259" s="16" t="s">
        <v>503</v>
      </c>
      <c r="F259" s="62">
        <v>0</v>
      </c>
      <c r="G259" s="62">
        <v>21.27</v>
      </c>
      <c r="H259" s="62">
        <v>18.36</v>
      </c>
      <c r="I259" s="61">
        <v>50</v>
      </c>
      <c r="J259" s="61">
        <v>50</v>
      </c>
      <c r="K259" s="61">
        <v>50</v>
      </c>
    </row>
    <row r="260" spans="2:11" x14ac:dyDescent="0.25">
      <c r="B260" s="66"/>
      <c r="C260" s="21">
        <v>634003</v>
      </c>
      <c r="D260" s="21">
        <v>41</v>
      </c>
      <c r="E260" s="16" t="s">
        <v>229</v>
      </c>
      <c r="F260" s="62">
        <v>367.5</v>
      </c>
      <c r="G260" s="62">
        <v>367.5</v>
      </c>
      <c r="H260" s="62">
        <v>0</v>
      </c>
      <c r="I260" s="61">
        <v>370</v>
      </c>
      <c r="J260" s="61">
        <v>370</v>
      </c>
      <c r="K260" s="61">
        <v>370</v>
      </c>
    </row>
    <row r="261" spans="2:11" x14ac:dyDescent="0.25">
      <c r="B261" s="66"/>
      <c r="C261" s="21">
        <v>634003</v>
      </c>
      <c r="D261" s="21">
        <v>41</v>
      </c>
      <c r="E261" s="16" t="s">
        <v>230</v>
      </c>
      <c r="F261" s="62">
        <v>64.540000000000006</v>
      </c>
      <c r="G261" s="62">
        <v>64.540000000000006</v>
      </c>
      <c r="H261" s="62">
        <v>0</v>
      </c>
      <c r="I261" s="61">
        <v>65</v>
      </c>
      <c r="J261" s="61">
        <v>65</v>
      </c>
      <c r="K261" s="61">
        <v>65</v>
      </c>
    </row>
    <row r="262" spans="2:11" x14ac:dyDescent="0.25">
      <c r="B262" s="66"/>
      <c r="C262" s="21">
        <v>634003</v>
      </c>
      <c r="D262" s="21">
        <v>41</v>
      </c>
      <c r="E262" s="16" t="s">
        <v>231</v>
      </c>
      <c r="F262" s="62">
        <v>134.58000000000001</v>
      </c>
      <c r="G262" s="62">
        <v>134.58000000000001</v>
      </c>
      <c r="H262" s="62">
        <v>0</v>
      </c>
      <c r="I262" s="61">
        <v>135</v>
      </c>
      <c r="J262" s="61">
        <v>135</v>
      </c>
      <c r="K262" s="61">
        <v>135</v>
      </c>
    </row>
    <row r="263" spans="2:11" x14ac:dyDescent="0.25">
      <c r="B263" s="66"/>
      <c r="C263" s="21">
        <v>634003</v>
      </c>
      <c r="D263" s="21">
        <v>41</v>
      </c>
      <c r="E263" s="16" t="s">
        <v>232</v>
      </c>
      <c r="F263" s="62">
        <v>28.36</v>
      </c>
      <c r="G263" s="62">
        <v>28.36</v>
      </c>
      <c r="H263" s="62">
        <v>0</v>
      </c>
      <c r="I263" s="61">
        <v>0</v>
      </c>
      <c r="J263" s="61">
        <v>0</v>
      </c>
      <c r="K263" s="61">
        <v>0</v>
      </c>
    </row>
    <row r="264" spans="2:11" x14ac:dyDescent="0.25">
      <c r="B264" s="66"/>
      <c r="C264" s="21">
        <v>634004</v>
      </c>
      <c r="D264" s="21">
        <v>41</v>
      </c>
      <c r="E264" s="16" t="s">
        <v>233</v>
      </c>
      <c r="F264" s="62">
        <v>0</v>
      </c>
      <c r="G264" s="62">
        <v>0</v>
      </c>
      <c r="H264" s="62">
        <v>47.52</v>
      </c>
      <c r="I264" s="61">
        <v>0</v>
      </c>
      <c r="J264" s="61">
        <v>0</v>
      </c>
      <c r="K264" s="61">
        <v>0</v>
      </c>
    </row>
    <row r="265" spans="2:11" x14ac:dyDescent="0.25">
      <c r="B265" s="66"/>
      <c r="C265" s="21">
        <v>634005</v>
      </c>
      <c r="D265" s="21">
        <v>41</v>
      </c>
      <c r="E265" s="16" t="s">
        <v>234</v>
      </c>
      <c r="F265" s="62">
        <v>0</v>
      </c>
      <c r="G265" s="62">
        <v>50</v>
      </c>
      <c r="H265" s="62">
        <v>0</v>
      </c>
      <c r="I265" s="61">
        <v>100</v>
      </c>
      <c r="J265" s="61">
        <v>100</v>
      </c>
      <c r="K265" s="61">
        <v>100</v>
      </c>
    </row>
    <row r="266" spans="2:11" x14ac:dyDescent="0.25">
      <c r="B266" s="66"/>
      <c r="C266" s="6">
        <v>635</v>
      </c>
      <c r="D266" s="6"/>
      <c r="E266" s="7" t="s">
        <v>188</v>
      </c>
      <c r="F266" s="64">
        <f t="shared" ref="F266" si="45">SUM(F267:F270)</f>
        <v>270</v>
      </c>
      <c r="G266" s="64">
        <f>SUM(G267:G275)</f>
        <v>511.86</v>
      </c>
      <c r="H266" s="64">
        <f>SUM(H267:H275)</f>
        <v>4074.8799999999997</v>
      </c>
      <c r="I266" s="65">
        <f>SUM(I267:I275)</f>
        <v>300</v>
      </c>
      <c r="J266" s="65">
        <f>SUM(J267:J275)</f>
        <v>300</v>
      </c>
      <c r="K266" s="65">
        <f>SUM(K267:K275)</f>
        <v>340</v>
      </c>
    </row>
    <row r="267" spans="2:11" x14ac:dyDescent="0.25">
      <c r="B267" s="66"/>
      <c r="C267" s="11">
        <v>635006</v>
      </c>
      <c r="D267" s="11">
        <v>41</v>
      </c>
      <c r="E267" s="16" t="s">
        <v>462</v>
      </c>
      <c r="F267" s="62">
        <v>0</v>
      </c>
      <c r="G267" s="62">
        <v>262.54000000000002</v>
      </c>
      <c r="H267" s="62">
        <v>0</v>
      </c>
      <c r="I267" s="61">
        <v>0</v>
      </c>
      <c r="J267" s="61">
        <v>0</v>
      </c>
      <c r="K267" s="61">
        <v>0</v>
      </c>
    </row>
    <row r="268" spans="2:11" x14ac:dyDescent="0.25">
      <c r="B268" s="66"/>
      <c r="C268" s="11">
        <v>635006</v>
      </c>
      <c r="D268" s="11">
        <v>41</v>
      </c>
      <c r="E268" s="16" t="s">
        <v>505</v>
      </c>
      <c r="F268" s="62">
        <v>0</v>
      </c>
      <c r="G268" s="62">
        <v>0</v>
      </c>
      <c r="H268" s="62">
        <v>3480.89</v>
      </c>
      <c r="I268" s="61">
        <v>0</v>
      </c>
      <c r="J268" s="61">
        <v>0</v>
      </c>
      <c r="K268" s="61">
        <v>0</v>
      </c>
    </row>
    <row r="269" spans="2:11" x14ac:dyDescent="0.25">
      <c r="B269" s="66"/>
      <c r="C269" s="11">
        <v>635006</v>
      </c>
      <c r="D269" s="11">
        <v>41</v>
      </c>
      <c r="E269" s="16" t="s">
        <v>235</v>
      </c>
      <c r="F269" s="62">
        <v>270</v>
      </c>
      <c r="G269" s="62">
        <v>0</v>
      </c>
      <c r="H269" s="62">
        <v>0</v>
      </c>
      <c r="I269" s="61">
        <v>0</v>
      </c>
      <c r="J269" s="61">
        <v>0</v>
      </c>
      <c r="K269" s="61">
        <v>0</v>
      </c>
    </row>
    <row r="270" spans="2:11" x14ac:dyDescent="0.25">
      <c r="B270" s="66"/>
      <c r="C270" s="11">
        <v>635006</v>
      </c>
      <c r="D270" s="11">
        <v>41</v>
      </c>
      <c r="E270" s="16" t="s">
        <v>236</v>
      </c>
      <c r="F270" s="62">
        <v>0</v>
      </c>
      <c r="G270" s="62">
        <v>0</v>
      </c>
      <c r="H270" s="62">
        <v>0</v>
      </c>
      <c r="I270" s="61">
        <v>0</v>
      </c>
      <c r="J270" s="61">
        <v>0</v>
      </c>
      <c r="K270" s="61">
        <v>0</v>
      </c>
    </row>
    <row r="271" spans="2:11" x14ac:dyDescent="0.25">
      <c r="B271" s="66"/>
      <c r="C271" s="11">
        <v>635006</v>
      </c>
      <c r="D271" s="11">
        <v>41</v>
      </c>
      <c r="E271" s="16" t="s">
        <v>419</v>
      </c>
      <c r="F271" s="62">
        <v>0</v>
      </c>
      <c r="G271" s="62">
        <v>47.52</v>
      </c>
      <c r="H271" s="62">
        <v>34.47</v>
      </c>
      <c r="I271" s="61">
        <v>100</v>
      </c>
      <c r="J271" s="61">
        <v>100</v>
      </c>
      <c r="K271" s="61">
        <v>120</v>
      </c>
    </row>
    <row r="272" spans="2:11" x14ac:dyDescent="0.25">
      <c r="B272" s="66"/>
      <c r="C272" s="11">
        <v>635006</v>
      </c>
      <c r="D272" s="11">
        <v>41</v>
      </c>
      <c r="E272" s="16" t="s">
        <v>420</v>
      </c>
      <c r="F272" s="62">
        <v>0</v>
      </c>
      <c r="G272" s="62">
        <v>90.48</v>
      </c>
      <c r="H272" s="62">
        <v>0</v>
      </c>
      <c r="I272" s="61">
        <v>100</v>
      </c>
      <c r="J272" s="61">
        <v>100</v>
      </c>
      <c r="K272" s="61">
        <v>120</v>
      </c>
    </row>
    <row r="273" spans="2:11" x14ac:dyDescent="0.25">
      <c r="B273" s="66"/>
      <c r="C273" s="11">
        <v>635006</v>
      </c>
      <c r="D273" s="11">
        <v>41</v>
      </c>
      <c r="E273" s="16" t="s">
        <v>504</v>
      </c>
      <c r="F273" s="62">
        <v>0</v>
      </c>
      <c r="G273" s="62">
        <v>0</v>
      </c>
      <c r="H273" s="62">
        <v>112.36</v>
      </c>
      <c r="I273" s="61">
        <v>100</v>
      </c>
      <c r="J273" s="61">
        <v>100</v>
      </c>
      <c r="K273" s="61">
        <v>100</v>
      </c>
    </row>
    <row r="274" spans="2:11" x14ac:dyDescent="0.25">
      <c r="B274" s="66"/>
      <c r="C274" s="11">
        <v>635006</v>
      </c>
      <c r="D274" s="11">
        <v>41</v>
      </c>
      <c r="E274" s="16" t="s">
        <v>506</v>
      </c>
      <c r="F274" s="62">
        <v>0</v>
      </c>
      <c r="G274" s="62">
        <v>0</v>
      </c>
      <c r="H274" s="62">
        <v>447.16</v>
      </c>
      <c r="I274" s="61">
        <v>0</v>
      </c>
      <c r="J274" s="61">
        <v>0</v>
      </c>
      <c r="K274" s="61">
        <v>0</v>
      </c>
    </row>
    <row r="275" spans="2:11" x14ac:dyDescent="0.25">
      <c r="B275" s="66"/>
      <c r="C275" s="11">
        <v>635006</v>
      </c>
      <c r="D275" s="11">
        <v>41</v>
      </c>
      <c r="E275" s="16" t="s">
        <v>421</v>
      </c>
      <c r="F275" s="62">
        <v>0</v>
      </c>
      <c r="G275" s="62">
        <v>111.32</v>
      </c>
      <c r="H275" s="62">
        <v>0</v>
      </c>
      <c r="I275" s="61">
        <v>0</v>
      </c>
      <c r="J275" s="61">
        <v>0</v>
      </c>
      <c r="K275" s="61">
        <v>0</v>
      </c>
    </row>
    <row r="276" spans="2:11" x14ac:dyDescent="0.25">
      <c r="B276" s="66"/>
      <c r="C276" s="23">
        <v>636</v>
      </c>
      <c r="D276" s="23"/>
      <c r="E276" s="7" t="s">
        <v>237</v>
      </c>
      <c r="F276" s="64">
        <f t="shared" ref="F276:K276" si="46">SUM(F277)</f>
        <v>0</v>
      </c>
      <c r="G276" s="64">
        <f t="shared" si="46"/>
        <v>100</v>
      </c>
      <c r="H276" s="64">
        <f t="shared" si="46"/>
        <v>0</v>
      </c>
      <c r="I276" s="65">
        <f t="shared" si="46"/>
        <v>0</v>
      </c>
      <c r="J276" s="65">
        <f t="shared" si="46"/>
        <v>0</v>
      </c>
      <c r="K276" s="65">
        <f t="shared" si="46"/>
        <v>0</v>
      </c>
    </row>
    <row r="277" spans="2:11" x14ac:dyDescent="0.25">
      <c r="B277" s="66"/>
      <c r="C277" s="21">
        <v>636002</v>
      </c>
      <c r="D277" s="21">
        <v>41</v>
      </c>
      <c r="E277" s="16" t="s">
        <v>238</v>
      </c>
      <c r="F277" s="62">
        <v>0</v>
      </c>
      <c r="G277" s="62">
        <v>100</v>
      </c>
      <c r="H277" s="62">
        <v>0</v>
      </c>
      <c r="I277" s="61">
        <v>0</v>
      </c>
      <c r="J277" s="61">
        <v>0</v>
      </c>
      <c r="K277" s="61">
        <v>0</v>
      </c>
    </row>
    <row r="278" spans="2:11" x14ac:dyDescent="0.25">
      <c r="B278" s="66"/>
      <c r="C278" s="23">
        <v>637</v>
      </c>
      <c r="D278" s="23"/>
      <c r="E278" s="7" t="s">
        <v>146</v>
      </c>
      <c r="F278" s="9">
        <f>SUM(F279:F291)</f>
        <v>6457.7100000000009</v>
      </c>
      <c r="G278" s="9">
        <f>SUM(G279:G292)</f>
        <v>8864.3399999999983</v>
      </c>
      <c r="H278" s="9">
        <f>SUM(H279:H291)</f>
        <v>11852.4</v>
      </c>
      <c r="I278" s="8">
        <f>SUM(I279:I291)</f>
        <v>7820</v>
      </c>
      <c r="J278" s="8">
        <f>SUM(J279:J291)</f>
        <v>6380</v>
      </c>
      <c r="K278" s="8">
        <f>SUM(K279:K291)</f>
        <v>6690</v>
      </c>
    </row>
    <row r="279" spans="2:11" x14ac:dyDescent="0.25">
      <c r="B279" s="66"/>
      <c r="C279" s="21">
        <v>637001</v>
      </c>
      <c r="D279" s="21">
        <v>41</v>
      </c>
      <c r="E279" s="16" t="s">
        <v>239</v>
      </c>
      <c r="F279" s="17">
        <v>318</v>
      </c>
      <c r="G279" s="17">
        <v>168</v>
      </c>
      <c r="H279" s="17">
        <v>0</v>
      </c>
      <c r="I279" s="13">
        <v>100</v>
      </c>
      <c r="J279" s="13">
        <v>100</v>
      </c>
      <c r="K279" s="13">
        <v>100</v>
      </c>
    </row>
    <row r="280" spans="2:11" x14ac:dyDescent="0.25">
      <c r="B280" s="66"/>
      <c r="C280" s="21">
        <v>637004</v>
      </c>
      <c r="D280" s="21">
        <v>41</v>
      </c>
      <c r="E280" s="16" t="s">
        <v>304</v>
      </c>
      <c r="F280" s="17">
        <v>0</v>
      </c>
      <c r="G280" s="17">
        <v>0</v>
      </c>
      <c r="H280" s="116">
        <v>250</v>
      </c>
      <c r="I280" s="13">
        <v>0</v>
      </c>
      <c r="J280" s="13">
        <v>0</v>
      </c>
      <c r="K280" s="13">
        <v>0</v>
      </c>
    </row>
    <row r="281" spans="2:11" x14ac:dyDescent="0.25">
      <c r="B281" s="66"/>
      <c r="C281" s="21">
        <v>637004</v>
      </c>
      <c r="D281" s="21">
        <v>41</v>
      </c>
      <c r="E281" s="16" t="s">
        <v>240</v>
      </c>
      <c r="F281" s="17">
        <v>1858.16</v>
      </c>
      <c r="G281" s="17">
        <v>5255.69</v>
      </c>
      <c r="H281" s="17">
        <v>4193.18</v>
      </c>
      <c r="I281" s="13">
        <v>3000</v>
      </c>
      <c r="J281" s="13">
        <v>2100</v>
      </c>
      <c r="K281" s="13">
        <v>2100</v>
      </c>
    </row>
    <row r="282" spans="2:11" x14ac:dyDescent="0.25">
      <c r="B282" s="66"/>
      <c r="C282" s="21">
        <v>637004</v>
      </c>
      <c r="D282" s="21">
        <v>41</v>
      </c>
      <c r="E282" s="16" t="s">
        <v>241</v>
      </c>
      <c r="F282" s="17">
        <v>213.51</v>
      </c>
      <c r="G282" s="17">
        <v>172.38</v>
      </c>
      <c r="H282" s="17">
        <v>86.82</v>
      </c>
      <c r="I282" s="13">
        <v>100</v>
      </c>
      <c r="J282" s="13">
        <v>100</v>
      </c>
      <c r="K282" s="13">
        <v>100</v>
      </c>
    </row>
    <row r="283" spans="2:11" x14ac:dyDescent="0.25">
      <c r="B283" s="66"/>
      <c r="C283" s="21">
        <v>637004</v>
      </c>
      <c r="D283" s="21">
        <v>41</v>
      </c>
      <c r="E283" s="16" t="s">
        <v>422</v>
      </c>
      <c r="F283" s="17">
        <v>0</v>
      </c>
      <c r="G283" s="17">
        <v>38.83</v>
      </c>
      <c r="H283" s="17">
        <v>0</v>
      </c>
      <c r="I283" s="13">
        <v>0</v>
      </c>
      <c r="J283" s="13">
        <v>0</v>
      </c>
      <c r="K283" s="13">
        <v>0</v>
      </c>
    </row>
    <row r="284" spans="2:11" x14ac:dyDescent="0.25">
      <c r="B284" s="66"/>
      <c r="C284" s="21">
        <v>637006</v>
      </c>
      <c r="D284" s="21">
        <v>41</v>
      </c>
      <c r="E284" s="16" t="s">
        <v>242</v>
      </c>
      <c r="F284" s="17">
        <v>20</v>
      </c>
      <c r="G284" s="17">
        <v>0</v>
      </c>
      <c r="H284" s="17">
        <v>0</v>
      </c>
      <c r="I284" s="13">
        <v>0</v>
      </c>
      <c r="J284" s="13">
        <v>0</v>
      </c>
      <c r="K284" s="13">
        <v>0</v>
      </c>
    </row>
    <row r="285" spans="2:11" x14ac:dyDescent="0.25">
      <c r="B285" s="66"/>
      <c r="C285" s="21">
        <v>637007</v>
      </c>
      <c r="D285" s="21">
        <v>41</v>
      </c>
      <c r="E285" s="16" t="s">
        <v>110</v>
      </c>
      <c r="F285" s="17">
        <v>24.86</v>
      </c>
      <c r="G285" s="17">
        <v>0</v>
      </c>
      <c r="H285" s="17">
        <v>37.840000000000003</v>
      </c>
      <c r="I285" s="13">
        <v>50</v>
      </c>
      <c r="J285" s="13">
        <v>20</v>
      </c>
      <c r="K285" s="13">
        <v>30</v>
      </c>
    </row>
    <row r="286" spans="2:11" x14ac:dyDescent="0.25">
      <c r="B286" s="66"/>
      <c r="C286" s="21">
        <v>637011</v>
      </c>
      <c r="D286" s="21">
        <v>41</v>
      </c>
      <c r="E286" s="16" t="s">
        <v>423</v>
      </c>
      <c r="F286" s="17">
        <v>0</v>
      </c>
      <c r="G286" s="17">
        <v>8.5</v>
      </c>
      <c r="H286" s="17">
        <v>0</v>
      </c>
      <c r="I286" s="13">
        <v>0</v>
      </c>
      <c r="J286" s="13">
        <v>0</v>
      </c>
      <c r="K286" s="13">
        <v>0</v>
      </c>
    </row>
    <row r="287" spans="2:11" x14ac:dyDescent="0.25">
      <c r="B287" s="66"/>
      <c r="C287" s="21">
        <v>637012</v>
      </c>
      <c r="D287" s="21">
        <v>41</v>
      </c>
      <c r="E287" s="16" t="s">
        <v>531</v>
      </c>
      <c r="F287" s="17">
        <v>60</v>
      </c>
      <c r="G287" s="17">
        <v>5</v>
      </c>
      <c r="H287" s="17">
        <v>0</v>
      </c>
      <c r="I287" s="13">
        <v>50</v>
      </c>
      <c r="J287" s="13">
        <v>50</v>
      </c>
      <c r="K287" s="13">
        <v>50</v>
      </c>
    </row>
    <row r="288" spans="2:11" x14ac:dyDescent="0.25">
      <c r="B288" s="66"/>
      <c r="C288" s="21">
        <v>637014</v>
      </c>
      <c r="D288" s="21">
        <v>41</v>
      </c>
      <c r="E288" s="16" t="s">
        <v>243</v>
      </c>
      <c r="F288" s="17">
        <v>198.4</v>
      </c>
      <c r="G288" s="17">
        <v>1011.2</v>
      </c>
      <c r="H288" s="17">
        <v>3520</v>
      </c>
      <c r="I288" s="13">
        <v>2000</v>
      </c>
      <c r="J288" s="13">
        <v>1500</v>
      </c>
      <c r="K288" s="13">
        <v>1800</v>
      </c>
    </row>
    <row r="289" spans="2:11" x14ac:dyDescent="0.25">
      <c r="B289" s="66"/>
      <c r="C289" s="21">
        <v>637015</v>
      </c>
      <c r="D289" s="21">
        <v>41</v>
      </c>
      <c r="E289" s="16" t="s">
        <v>244</v>
      </c>
      <c r="F289" s="17">
        <v>13</v>
      </c>
      <c r="G289" s="17">
        <v>16.25</v>
      </c>
      <c r="H289" s="17">
        <v>0</v>
      </c>
      <c r="I289" s="13">
        <v>20</v>
      </c>
      <c r="J289" s="13">
        <v>10</v>
      </c>
      <c r="K289" s="13">
        <v>10</v>
      </c>
    </row>
    <row r="290" spans="2:11" x14ac:dyDescent="0.25">
      <c r="B290" s="66"/>
      <c r="C290" s="21">
        <v>637015</v>
      </c>
      <c r="D290" s="21">
        <v>111</v>
      </c>
      <c r="E290" s="16" t="s">
        <v>244</v>
      </c>
      <c r="F290" s="17">
        <v>0</v>
      </c>
      <c r="G290" s="17">
        <v>0</v>
      </c>
      <c r="H290" s="17">
        <v>6.5</v>
      </c>
      <c r="I290" s="13">
        <v>0</v>
      </c>
      <c r="J290" s="13">
        <v>0</v>
      </c>
      <c r="K290" s="13">
        <v>0</v>
      </c>
    </row>
    <row r="291" spans="2:11" x14ac:dyDescent="0.25">
      <c r="B291" s="66"/>
      <c r="C291" s="21">
        <v>637027</v>
      </c>
      <c r="D291" s="21">
        <v>41</v>
      </c>
      <c r="E291" s="16" t="s">
        <v>245</v>
      </c>
      <c r="F291" s="17">
        <v>3751.78</v>
      </c>
      <c r="G291" s="17">
        <v>2125.86</v>
      </c>
      <c r="H291" s="17">
        <v>3758.06</v>
      </c>
      <c r="I291" s="13">
        <v>2500</v>
      </c>
      <c r="J291" s="13">
        <v>2500</v>
      </c>
      <c r="K291" s="13">
        <v>2500</v>
      </c>
    </row>
    <row r="292" spans="2:11" x14ac:dyDescent="0.25">
      <c r="B292" s="66"/>
      <c r="C292" s="21">
        <v>642015</v>
      </c>
      <c r="D292" s="21">
        <v>41</v>
      </c>
      <c r="E292" s="16" t="s">
        <v>463</v>
      </c>
      <c r="F292" s="17">
        <v>0</v>
      </c>
      <c r="G292" s="17">
        <v>62.63</v>
      </c>
      <c r="H292" s="17">
        <v>0</v>
      </c>
      <c r="I292" s="13">
        <v>0</v>
      </c>
      <c r="J292" s="13">
        <v>0</v>
      </c>
      <c r="K292" s="13">
        <v>0</v>
      </c>
    </row>
    <row r="293" spans="2:11" x14ac:dyDescent="0.25">
      <c r="B293" s="66"/>
      <c r="C293" s="23">
        <v>642</v>
      </c>
      <c r="D293" s="23"/>
      <c r="E293" s="7" t="s">
        <v>246</v>
      </c>
      <c r="F293" s="9">
        <f t="shared" ref="F293:K293" si="47">SUM(F294)</f>
        <v>0</v>
      </c>
      <c r="G293" s="9">
        <f t="shared" si="47"/>
        <v>0</v>
      </c>
      <c r="H293" s="9">
        <f t="shared" si="47"/>
        <v>0</v>
      </c>
      <c r="I293" s="8">
        <f t="shared" si="47"/>
        <v>0</v>
      </c>
      <c r="J293" s="8">
        <f t="shared" si="47"/>
        <v>0</v>
      </c>
      <c r="K293" s="8">
        <f t="shared" si="47"/>
        <v>0</v>
      </c>
    </row>
    <row r="294" spans="2:11" x14ac:dyDescent="0.25">
      <c r="B294" s="66"/>
      <c r="C294" s="16">
        <v>642012</v>
      </c>
      <c r="D294" s="16">
        <v>41</v>
      </c>
      <c r="E294" s="16" t="s">
        <v>507</v>
      </c>
      <c r="F294" s="17">
        <v>0</v>
      </c>
      <c r="G294" s="17">
        <v>0</v>
      </c>
      <c r="H294" s="17">
        <v>0</v>
      </c>
      <c r="I294" s="13">
        <v>0</v>
      </c>
      <c r="J294" s="13">
        <v>0</v>
      </c>
      <c r="K294" s="13">
        <v>0</v>
      </c>
    </row>
    <row r="295" spans="2:11" x14ac:dyDescent="0.25">
      <c r="B295" s="67" t="s">
        <v>247</v>
      </c>
      <c r="C295" s="6"/>
      <c r="D295" s="6"/>
      <c r="E295" s="7" t="s">
        <v>248</v>
      </c>
      <c r="F295" s="33">
        <f t="shared" ref="F295:K296" si="48">SUM(F296)</f>
        <v>0</v>
      </c>
      <c r="G295" s="33">
        <f t="shared" si="48"/>
        <v>0</v>
      </c>
      <c r="H295" s="33">
        <f t="shared" si="48"/>
        <v>0</v>
      </c>
      <c r="I295" s="32">
        <f t="shared" si="48"/>
        <v>100</v>
      </c>
      <c r="J295" s="32">
        <f t="shared" si="48"/>
        <v>120</v>
      </c>
      <c r="K295" s="32">
        <f t="shared" si="48"/>
        <v>150</v>
      </c>
    </row>
    <row r="296" spans="2:11" x14ac:dyDescent="0.25">
      <c r="B296" s="68"/>
      <c r="C296" s="6">
        <v>635</v>
      </c>
      <c r="D296" s="6"/>
      <c r="E296" s="7" t="s">
        <v>188</v>
      </c>
      <c r="F296" s="33">
        <f t="shared" si="48"/>
        <v>0</v>
      </c>
      <c r="G296" s="33">
        <f t="shared" si="48"/>
        <v>0</v>
      </c>
      <c r="H296" s="33">
        <f t="shared" si="48"/>
        <v>0</v>
      </c>
      <c r="I296" s="32">
        <f t="shared" si="48"/>
        <v>100</v>
      </c>
      <c r="J296" s="32">
        <f t="shared" si="48"/>
        <v>120</v>
      </c>
      <c r="K296" s="32">
        <f t="shared" si="48"/>
        <v>150</v>
      </c>
    </row>
    <row r="297" spans="2:11" x14ac:dyDescent="0.25">
      <c r="B297" s="66"/>
      <c r="C297" s="21">
        <v>635004</v>
      </c>
      <c r="D297" s="21">
        <v>41</v>
      </c>
      <c r="E297" s="16" t="s">
        <v>249</v>
      </c>
      <c r="F297" s="80">
        <v>0</v>
      </c>
      <c r="G297" s="80">
        <v>0</v>
      </c>
      <c r="H297" s="80">
        <v>0</v>
      </c>
      <c r="I297" s="75">
        <v>100</v>
      </c>
      <c r="J297" s="75">
        <v>120</v>
      </c>
      <c r="K297" s="34">
        <v>150</v>
      </c>
    </row>
    <row r="298" spans="2:11" x14ac:dyDescent="0.25">
      <c r="B298" s="67" t="s">
        <v>250</v>
      </c>
      <c r="C298" s="6"/>
      <c r="D298" s="6"/>
      <c r="E298" s="7" t="s">
        <v>251</v>
      </c>
      <c r="F298" s="9">
        <f t="shared" ref="F298:K298" si="49">SUM(F299+F304)</f>
        <v>2540.48</v>
      </c>
      <c r="G298" s="9">
        <f t="shared" si="49"/>
        <v>1930.6699999999998</v>
      </c>
      <c r="H298" s="9">
        <f>SUM(H299+H304)</f>
        <v>1449.3</v>
      </c>
      <c r="I298" s="8">
        <f t="shared" si="49"/>
        <v>2155</v>
      </c>
      <c r="J298" s="8">
        <f t="shared" si="49"/>
        <v>2120</v>
      </c>
      <c r="K298" s="8">
        <f t="shared" si="49"/>
        <v>2260</v>
      </c>
    </row>
    <row r="299" spans="2:11" x14ac:dyDescent="0.25">
      <c r="B299" s="68"/>
      <c r="C299" s="6">
        <v>632</v>
      </c>
      <c r="D299" s="6"/>
      <c r="E299" s="7" t="s">
        <v>252</v>
      </c>
      <c r="F299" s="9">
        <f t="shared" ref="F299" si="50">SUM(F300:F303)</f>
        <v>1513.48</v>
      </c>
      <c r="G299" s="9">
        <f t="shared" ref="G299:K299" si="51">SUM(G300:G303)</f>
        <v>1499.83</v>
      </c>
      <c r="H299" s="9">
        <f t="shared" si="51"/>
        <v>1188.8</v>
      </c>
      <c r="I299" s="8">
        <f t="shared" si="51"/>
        <v>1655</v>
      </c>
      <c r="J299" s="8">
        <f t="shared" si="51"/>
        <v>1720</v>
      </c>
      <c r="K299" s="8">
        <f t="shared" si="51"/>
        <v>1810</v>
      </c>
    </row>
    <row r="300" spans="2:11" x14ac:dyDescent="0.25">
      <c r="B300" s="66"/>
      <c r="C300" s="21">
        <v>632001</v>
      </c>
      <c r="D300" s="21">
        <v>41</v>
      </c>
      <c r="E300" s="16" t="s">
        <v>253</v>
      </c>
      <c r="F300" s="62">
        <v>132</v>
      </c>
      <c r="G300" s="62">
        <v>140.09</v>
      </c>
      <c r="H300" s="62">
        <v>127.1</v>
      </c>
      <c r="I300" s="61">
        <v>160</v>
      </c>
      <c r="J300" s="61">
        <v>150</v>
      </c>
      <c r="K300" s="61">
        <v>180</v>
      </c>
    </row>
    <row r="301" spans="2:11" x14ac:dyDescent="0.25">
      <c r="B301" s="66"/>
      <c r="C301" s="21">
        <v>632001</v>
      </c>
      <c r="D301" s="21">
        <v>41</v>
      </c>
      <c r="E301" s="16" t="s">
        <v>254</v>
      </c>
      <c r="F301" s="62">
        <v>1331</v>
      </c>
      <c r="G301" s="62">
        <v>1270.3699999999999</v>
      </c>
      <c r="H301" s="62">
        <v>992.36</v>
      </c>
      <c r="I301" s="61">
        <v>1420</v>
      </c>
      <c r="J301" s="61">
        <v>1500</v>
      </c>
      <c r="K301" s="61">
        <v>1550</v>
      </c>
    </row>
    <row r="302" spans="2:11" x14ac:dyDescent="0.25">
      <c r="B302" s="66"/>
      <c r="C302" s="21">
        <v>632001</v>
      </c>
      <c r="D302" s="21">
        <v>41</v>
      </c>
      <c r="E302" s="16" t="s">
        <v>255</v>
      </c>
      <c r="F302" s="62">
        <v>40</v>
      </c>
      <c r="G302" s="62">
        <v>65.7</v>
      </c>
      <c r="H302" s="62">
        <v>47.02</v>
      </c>
      <c r="I302" s="61">
        <v>50</v>
      </c>
      <c r="J302" s="61">
        <v>45</v>
      </c>
      <c r="K302" s="61">
        <v>50</v>
      </c>
    </row>
    <row r="303" spans="2:11" x14ac:dyDescent="0.25">
      <c r="B303" s="66"/>
      <c r="C303" s="21">
        <v>632001</v>
      </c>
      <c r="D303" s="21">
        <v>41</v>
      </c>
      <c r="E303" s="16" t="s">
        <v>256</v>
      </c>
      <c r="F303" s="62">
        <v>10.48</v>
      </c>
      <c r="G303" s="62">
        <v>23.67</v>
      </c>
      <c r="H303" s="62">
        <v>22.32</v>
      </c>
      <c r="I303" s="61">
        <v>25</v>
      </c>
      <c r="J303" s="61">
        <v>25</v>
      </c>
      <c r="K303" s="61">
        <v>30</v>
      </c>
    </row>
    <row r="304" spans="2:11" x14ac:dyDescent="0.25">
      <c r="B304" s="66"/>
      <c r="C304" s="6">
        <v>635</v>
      </c>
      <c r="D304" s="6"/>
      <c r="E304" s="7" t="s">
        <v>188</v>
      </c>
      <c r="F304" s="64">
        <f t="shared" ref="F304:K304" si="52">SUM(F305)</f>
        <v>1027</v>
      </c>
      <c r="G304" s="64">
        <f t="shared" si="52"/>
        <v>430.84</v>
      </c>
      <c r="H304" s="64">
        <f t="shared" si="52"/>
        <v>260.5</v>
      </c>
      <c r="I304" s="65">
        <f t="shared" si="52"/>
        <v>500</v>
      </c>
      <c r="J304" s="65">
        <f t="shared" si="52"/>
        <v>400</v>
      </c>
      <c r="K304" s="65">
        <f t="shared" si="52"/>
        <v>450</v>
      </c>
    </row>
    <row r="305" spans="2:11" x14ac:dyDescent="0.25">
      <c r="B305" s="66"/>
      <c r="C305" s="21">
        <v>635006</v>
      </c>
      <c r="D305" s="21">
        <v>41</v>
      </c>
      <c r="E305" s="16" t="s">
        <v>257</v>
      </c>
      <c r="F305" s="62">
        <v>1027</v>
      </c>
      <c r="G305" s="62">
        <v>430.84</v>
      </c>
      <c r="H305" s="62">
        <v>260.5</v>
      </c>
      <c r="I305" s="61">
        <v>500</v>
      </c>
      <c r="J305" s="61">
        <v>400</v>
      </c>
      <c r="K305" s="61">
        <v>450</v>
      </c>
    </row>
    <row r="306" spans="2:11" x14ac:dyDescent="0.25">
      <c r="B306" s="67" t="s">
        <v>367</v>
      </c>
      <c r="C306" s="6"/>
      <c r="D306" s="6"/>
      <c r="E306" s="7" t="s">
        <v>258</v>
      </c>
      <c r="F306" s="33">
        <f t="shared" ref="F306:K306" si="53">SUM(F309+F312)</f>
        <v>0</v>
      </c>
      <c r="G306" s="33">
        <f>SUM(G307+G309+G312)</f>
        <v>201.06</v>
      </c>
      <c r="H306" s="33">
        <f>SUM(H307+H309+H312)</f>
        <v>68.78</v>
      </c>
      <c r="I306" s="32">
        <v>240</v>
      </c>
      <c r="J306" s="32">
        <v>220</v>
      </c>
      <c r="K306" s="32">
        <f t="shared" si="53"/>
        <v>280</v>
      </c>
    </row>
    <row r="307" spans="2:11" x14ac:dyDescent="0.25">
      <c r="B307" s="68"/>
      <c r="C307" s="6">
        <v>620</v>
      </c>
      <c r="D307" s="6"/>
      <c r="E307" s="7" t="s">
        <v>93</v>
      </c>
      <c r="F307" s="33">
        <f>SUM(F308)</f>
        <v>0</v>
      </c>
      <c r="G307" s="33">
        <f>SUM(G308)</f>
        <v>8.16</v>
      </c>
      <c r="H307" s="33">
        <f>SUM(H308)</f>
        <v>0</v>
      </c>
      <c r="I307" s="32">
        <v>0</v>
      </c>
      <c r="J307" s="32">
        <v>0</v>
      </c>
      <c r="K307" s="32">
        <v>0</v>
      </c>
    </row>
    <row r="308" spans="2:11" x14ac:dyDescent="0.25">
      <c r="B308" s="68"/>
      <c r="C308" s="11">
        <v>623000</v>
      </c>
      <c r="D308" s="11">
        <v>41</v>
      </c>
      <c r="E308" s="16" t="s">
        <v>466</v>
      </c>
      <c r="F308" s="35">
        <v>0</v>
      </c>
      <c r="G308" s="35">
        <v>8.16</v>
      </c>
      <c r="H308" s="35">
        <v>0</v>
      </c>
      <c r="I308" s="34">
        <v>0</v>
      </c>
      <c r="J308" s="34">
        <v>0</v>
      </c>
      <c r="K308" s="34">
        <v>0</v>
      </c>
    </row>
    <row r="309" spans="2:11" x14ac:dyDescent="0.25">
      <c r="B309" s="68"/>
      <c r="C309" s="6">
        <v>633</v>
      </c>
      <c r="D309" s="6"/>
      <c r="E309" s="7" t="s">
        <v>183</v>
      </c>
      <c r="F309" s="33">
        <f>SUM(F311)</f>
        <v>0</v>
      </c>
      <c r="G309" s="33">
        <f>SUM(G310:G311)</f>
        <v>0.9</v>
      </c>
      <c r="H309" s="33">
        <f>SUM(H310:H311)</f>
        <v>0</v>
      </c>
      <c r="I309" s="32">
        <v>40</v>
      </c>
      <c r="J309" s="32">
        <v>20</v>
      </c>
      <c r="K309" s="32">
        <v>30</v>
      </c>
    </row>
    <row r="310" spans="2:11" x14ac:dyDescent="0.25">
      <c r="B310" s="68"/>
      <c r="C310" s="11">
        <v>633006</v>
      </c>
      <c r="D310" s="11">
        <v>41</v>
      </c>
      <c r="E310" s="16" t="s">
        <v>184</v>
      </c>
      <c r="F310" s="35">
        <v>0</v>
      </c>
      <c r="G310" s="35">
        <v>0.9</v>
      </c>
      <c r="H310" s="35">
        <v>0</v>
      </c>
      <c r="I310" s="34">
        <v>20</v>
      </c>
      <c r="J310" s="34">
        <v>10</v>
      </c>
      <c r="K310" s="34">
        <v>10</v>
      </c>
    </row>
    <row r="311" spans="2:11" x14ac:dyDescent="0.25">
      <c r="B311" s="66"/>
      <c r="C311" s="21">
        <v>633009</v>
      </c>
      <c r="D311" s="21">
        <v>41</v>
      </c>
      <c r="E311" s="16" t="s">
        <v>259</v>
      </c>
      <c r="F311" s="80">
        <v>0</v>
      </c>
      <c r="G311" s="80">
        <v>0</v>
      </c>
      <c r="H311" s="80">
        <v>0</v>
      </c>
      <c r="I311" s="75">
        <v>20</v>
      </c>
      <c r="J311" s="75">
        <v>10</v>
      </c>
      <c r="K311" s="75">
        <v>20</v>
      </c>
    </row>
    <row r="312" spans="2:11" x14ac:dyDescent="0.25">
      <c r="B312" s="66"/>
      <c r="C312" s="23">
        <v>637</v>
      </c>
      <c r="D312" s="23"/>
      <c r="E312" s="7" t="s">
        <v>146</v>
      </c>
      <c r="F312" s="82">
        <f t="shared" ref="F312:K312" si="54">SUM(F313)</f>
        <v>0</v>
      </c>
      <c r="G312" s="82">
        <f>SUM(G313)</f>
        <v>192</v>
      </c>
      <c r="H312" s="82">
        <f>SUM(H313)</f>
        <v>68.78</v>
      </c>
      <c r="I312" s="81">
        <f t="shared" si="54"/>
        <v>200</v>
      </c>
      <c r="J312" s="81">
        <f t="shared" si="54"/>
        <v>200</v>
      </c>
      <c r="K312" s="81">
        <f t="shared" si="54"/>
        <v>250</v>
      </c>
    </row>
    <row r="313" spans="2:11" x14ac:dyDescent="0.25">
      <c r="B313" s="66"/>
      <c r="C313" s="21">
        <v>637027</v>
      </c>
      <c r="D313" s="21">
        <v>41</v>
      </c>
      <c r="E313" s="16" t="s">
        <v>260</v>
      </c>
      <c r="F313" s="35">
        <v>0</v>
      </c>
      <c r="G313" s="35">
        <v>192</v>
      </c>
      <c r="H313" s="35">
        <v>68.78</v>
      </c>
      <c r="I313" s="34">
        <v>200</v>
      </c>
      <c r="J313" s="75">
        <v>200</v>
      </c>
      <c r="K313" s="75">
        <v>250</v>
      </c>
    </row>
    <row r="314" spans="2:11" x14ac:dyDescent="0.25">
      <c r="B314" s="67" t="s">
        <v>261</v>
      </c>
      <c r="C314" s="6"/>
      <c r="D314" s="6"/>
      <c r="E314" s="7" t="s">
        <v>262</v>
      </c>
      <c r="F314" s="9">
        <f>SUM(F317+F320+F328+F330+F332+F340)</f>
        <v>3362.2</v>
      </c>
      <c r="G314" s="9">
        <f>SUM(G315+G317+G320+G326+G328+G330+G332+G340)</f>
        <v>5934.54</v>
      </c>
      <c r="H314" s="9">
        <f>SUM(H317+H320+H326+H328+H330+H332+H340)</f>
        <v>5257.3600000000006</v>
      </c>
      <c r="I314" s="8">
        <f>SUM(I317+I320+I328+I330+I332+I340)</f>
        <v>4490</v>
      </c>
      <c r="J314" s="8">
        <f>SUM(J317+J320+J328+J330+J332+J340)</f>
        <v>3270</v>
      </c>
      <c r="K314" s="8">
        <f>SUM(K317+K320+K328+K330+K332+K340)</f>
        <v>4110</v>
      </c>
    </row>
    <row r="315" spans="2:11" x14ac:dyDescent="0.25">
      <c r="B315" s="68"/>
      <c r="C315" s="6">
        <v>620</v>
      </c>
      <c r="D315" s="6"/>
      <c r="E315" s="7" t="s">
        <v>93</v>
      </c>
      <c r="F315" s="9">
        <f t="shared" ref="F315:K315" si="55">SUM(F316)</f>
        <v>0</v>
      </c>
      <c r="G315" s="9">
        <f t="shared" si="55"/>
        <v>10</v>
      </c>
      <c r="H315" s="9">
        <f t="shared" si="55"/>
        <v>0</v>
      </c>
      <c r="I315" s="8">
        <f t="shared" si="55"/>
        <v>0</v>
      </c>
      <c r="J315" s="8">
        <f t="shared" si="55"/>
        <v>0</v>
      </c>
      <c r="K315" s="8">
        <f t="shared" si="55"/>
        <v>0</v>
      </c>
    </row>
    <row r="316" spans="2:11" x14ac:dyDescent="0.25">
      <c r="B316" s="68"/>
      <c r="C316" s="11">
        <v>621000</v>
      </c>
      <c r="D316" s="11">
        <v>41</v>
      </c>
      <c r="E316" s="16" t="s">
        <v>200</v>
      </c>
      <c r="F316" s="17">
        <v>0</v>
      </c>
      <c r="G316" s="17">
        <v>10</v>
      </c>
      <c r="H316" s="17">
        <v>0</v>
      </c>
      <c r="I316" s="13">
        <v>0</v>
      </c>
      <c r="J316" s="13">
        <v>0</v>
      </c>
      <c r="K316" s="13">
        <v>0</v>
      </c>
    </row>
    <row r="317" spans="2:11" x14ac:dyDescent="0.25">
      <c r="B317" s="60"/>
      <c r="C317" s="6">
        <v>632</v>
      </c>
      <c r="D317" s="6"/>
      <c r="E317" s="7" t="s">
        <v>263</v>
      </c>
      <c r="F317" s="9">
        <f t="shared" ref="F317" si="56">SUM(F318:F319)</f>
        <v>187.3</v>
      </c>
      <c r="G317" s="9">
        <f t="shared" ref="G317:K317" si="57">SUM(G318:G319)</f>
        <v>222.5</v>
      </c>
      <c r="H317" s="9">
        <f t="shared" si="57"/>
        <v>184.45</v>
      </c>
      <c r="I317" s="8">
        <f t="shared" si="57"/>
        <v>280</v>
      </c>
      <c r="J317" s="8">
        <f t="shared" si="57"/>
        <v>250</v>
      </c>
      <c r="K317" s="8">
        <f t="shared" si="57"/>
        <v>350</v>
      </c>
    </row>
    <row r="318" spans="2:11" x14ac:dyDescent="0.25">
      <c r="B318" s="66"/>
      <c r="C318" s="21">
        <v>632001</v>
      </c>
      <c r="D318" s="21">
        <v>41</v>
      </c>
      <c r="E318" s="16" t="s">
        <v>264</v>
      </c>
      <c r="F318" s="62">
        <v>154</v>
      </c>
      <c r="G318" s="62">
        <v>184.59</v>
      </c>
      <c r="H318" s="62">
        <v>96</v>
      </c>
      <c r="I318" s="61">
        <v>180</v>
      </c>
      <c r="J318" s="61">
        <v>150</v>
      </c>
      <c r="K318" s="61">
        <v>210</v>
      </c>
    </row>
    <row r="319" spans="2:11" x14ac:dyDescent="0.25">
      <c r="B319" s="66"/>
      <c r="C319" s="21">
        <v>632002</v>
      </c>
      <c r="D319" s="21">
        <v>41</v>
      </c>
      <c r="E319" s="16" t="s">
        <v>265</v>
      </c>
      <c r="F319" s="62">
        <v>33.299999999999997</v>
      </c>
      <c r="G319" s="62">
        <v>37.909999999999997</v>
      </c>
      <c r="H319" s="62">
        <v>88.45</v>
      </c>
      <c r="I319" s="61">
        <v>100</v>
      </c>
      <c r="J319" s="61">
        <v>100</v>
      </c>
      <c r="K319" s="61">
        <v>140</v>
      </c>
    </row>
    <row r="320" spans="2:11" x14ac:dyDescent="0.25">
      <c r="B320" s="66"/>
      <c r="C320" s="23">
        <v>633</v>
      </c>
      <c r="D320" s="23"/>
      <c r="E320" s="7" t="s">
        <v>183</v>
      </c>
      <c r="F320" s="64">
        <f t="shared" ref="F320" si="58">SUM(F322:F325)</f>
        <v>88.16</v>
      </c>
      <c r="G320" s="64">
        <f>SUM(G321:G325)</f>
        <v>399.2</v>
      </c>
      <c r="H320" s="64">
        <f>SUM(H321:H325)</f>
        <v>436.25</v>
      </c>
      <c r="I320" s="65">
        <f t="shared" ref="I320:K320" si="59">SUM(I322:I325)</f>
        <v>200</v>
      </c>
      <c r="J320" s="65">
        <f t="shared" si="59"/>
        <v>150</v>
      </c>
      <c r="K320" s="65">
        <f t="shared" si="59"/>
        <v>200</v>
      </c>
    </row>
    <row r="321" spans="2:11" x14ac:dyDescent="0.25">
      <c r="B321" s="66"/>
      <c r="C321" s="21">
        <v>633001</v>
      </c>
      <c r="D321" s="21">
        <v>41</v>
      </c>
      <c r="E321" s="16" t="s">
        <v>424</v>
      </c>
      <c r="F321" s="62">
        <v>0</v>
      </c>
      <c r="G321" s="62">
        <v>31.6</v>
      </c>
      <c r="H321" s="62">
        <v>0</v>
      </c>
      <c r="I321" s="61">
        <v>0</v>
      </c>
      <c r="J321" s="61">
        <v>0</v>
      </c>
      <c r="K321" s="61">
        <v>0</v>
      </c>
    </row>
    <row r="322" spans="2:11" x14ac:dyDescent="0.25">
      <c r="B322" s="66"/>
      <c r="C322" s="21">
        <v>633002</v>
      </c>
      <c r="D322" s="21">
        <v>41</v>
      </c>
      <c r="E322" s="16" t="s">
        <v>266</v>
      </c>
      <c r="F322" s="62">
        <v>0</v>
      </c>
      <c r="G322" s="62">
        <v>0</v>
      </c>
      <c r="H322" s="62">
        <v>0</v>
      </c>
      <c r="I322" s="61">
        <v>0</v>
      </c>
      <c r="J322" s="61">
        <v>0</v>
      </c>
      <c r="K322" s="61">
        <v>0</v>
      </c>
    </row>
    <row r="323" spans="2:11" x14ac:dyDescent="0.25">
      <c r="B323" s="66"/>
      <c r="C323" s="21">
        <v>633004</v>
      </c>
      <c r="D323" s="21">
        <v>41</v>
      </c>
      <c r="E323" s="16" t="s">
        <v>508</v>
      </c>
      <c r="F323" s="62">
        <v>0</v>
      </c>
      <c r="G323" s="62">
        <v>254.9</v>
      </c>
      <c r="H323" s="117">
        <v>389</v>
      </c>
      <c r="I323" s="61">
        <v>0</v>
      </c>
      <c r="J323" s="61">
        <v>0</v>
      </c>
      <c r="K323" s="61">
        <v>0</v>
      </c>
    </row>
    <row r="324" spans="2:11" x14ac:dyDescent="0.25">
      <c r="B324" s="66"/>
      <c r="C324" s="21">
        <v>633006</v>
      </c>
      <c r="D324" s="21">
        <v>41</v>
      </c>
      <c r="E324" s="16" t="s">
        <v>184</v>
      </c>
      <c r="F324" s="17">
        <v>88.16</v>
      </c>
      <c r="G324" s="17">
        <v>112.7</v>
      </c>
      <c r="H324" s="17">
        <v>47.25</v>
      </c>
      <c r="I324" s="13">
        <v>200</v>
      </c>
      <c r="J324" s="61">
        <v>150</v>
      </c>
      <c r="K324" s="61">
        <v>200</v>
      </c>
    </row>
    <row r="325" spans="2:11" x14ac:dyDescent="0.25">
      <c r="B325" s="66"/>
      <c r="C325" s="21">
        <v>633011</v>
      </c>
      <c r="D325" s="21">
        <v>41</v>
      </c>
      <c r="E325" s="16" t="s">
        <v>214</v>
      </c>
      <c r="F325" s="17">
        <v>0</v>
      </c>
      <c r="G325" s="17">
        <v>0</v>
      </c>
      <c r="H325" s="17">
        <v>0</v>
      </c>
      <c r="I325" s="13">
        <v>0</v>
      </c>
      <c r="J325" s="61">
        <v>0</v>
      </c>
      <c r="K325" s="61">
        <v>0</v>
      </c>
    </row>
    <row r="326" spans="2:11" x14ac:dyDescent="0.25">
      <c r="B326" s="66"/>
      <c r="C326" s="94">
        <v>634</v>
      </c>
      <c r="D326" s="94"/>
      <c r="E326" s="7" t="s">
        <v>138</v>
      </c>
      <c r="F326" s="9">
        <f t="shared" ref="F326:K326" si="60">SUM(F327)</f>
        <v>0</v>
      </c>
      <c r="G326" s="9">
        <f t="shared" si="60"/>
        <v>239.4</v>
      </c>
      <c r="H326" s="9">
        <f t="shared" si="60"/>
        <v>0</v>
      </c>
      <c r="I326" s="8">
        <f t="shared" si="60"/>
        <v>0</v>
      </c>
      <c r="J326" s="65">
        <f t="shared" si="60"/>
        <v>0</v>
      </c>
      <c r="K326" s="65">
        <f t="shared" si="60"/>
        <v>0</v>
      </c>
    </row>
    <row r="327" spans="2:11" x14ac:dyDescent="0.25">
      <c r="B327" s="66"/>
      <c r="C327" s="21">
        <v>634004</v>
      </c>
      <c r="D327" s="21">
        <v>41</v>
      </c>
      <c r="E327" s="16" t="s">
        <v>425</v>
      </c>
      <c r="F327" s="17">
        <v>0</v>
      </c>
      <c r="G327" s="17">
        <v>239.4</v>
      </c>
      <c r="H327" s="17">
        <v>0</v>
      </c>
      <c r="I327" s="13">
        <v>0</v>
      </c>
      <c r="J327" s="61">
        <v>0</v>
      </c>
      <c r="K327" s="61">
        <v>0</v>
      </c>
    </row>
    <row r="328" spans="2:11" x14ac:dyDescent="0.25">
      <c r="B328" s="66"/>
      <c r="C328" s="6">
        <v>635</v>
      </c>
      <c r="D328" s="6"/>
      <c r="E328" s="7" t="s">
        <v>188</v>
      </c>
      <c r="F328" s="9">
        <f t="shared" ref="F328:K328" si="61">SUM(F329)</f>
        <v>25.31</v>
      </c>
      <c r="G328" s="9">
        <f t="shared" si="61"/>
        <v>913.42</v>
      </c>
      <c r="H328" s="9">
        <f t="shared" si="61"/>
        <v>1675.78</v>
      </c>
      <c r="I328" s="8">
        <f t="shared" si="61"/>
        <v>500</v>
      </c>
      <c r="J328" s="65">
        <f t="shared" si="61"/>
        <v>300</v>
      </c>
      <c r="K328" s="65">
        <f t="shared" si="61"/>
        <v>350</v>
      </c>
    </row>
    <row r="329" spans="2:11" x14ac:dyDescent="0.25">
      <c r="B329" s="66"/>
      <c r="C329" s="21">
        <v>635006</v>
      </c>
      <c r="D329" s="21">
        <v>41</v>
      </c>
      <c r="E329" s="16" t="s">
        <v>267</v>
      </c>
      <c r="F329" s="17">
        <v>25.31</v>
      </c>
      <c r="G329" s="17">
        <v>913.42</v>
      </c>
      <c r="H329" s="17">
        <v>1675.78</v>
      </c>
      <c r="I329" s="13">
        <v>500</v>
      </c>
      <c r="J329" s="61">
        <v>300</v>
      </c>
      <c r="K329" s="61">
        <v>350</v>
      </c>
    </row>
    <row r="330" spans="2:11" x14ac:dyDescent="0.25">
      <c r="B330" s="66"/>
      <c r="C330" s="23">
        <v>636</v>
      </c>
      <c r="D330" s="23"/>
      <c r="E330" s="7" t="s">
        <v>237</v>
      </c>
      <c r="F330" s="9">
        <f t="shared" ref="F330:K330" si="62">SUM(F331)</f>
        <v>136</v>
      </c>
      <c r="G330" s="9">
        <f t="shared" si="62"/>
        <v>120</v>
      </c>
      <c r="H330" s="9">
        <f t="shared" si="62"/>
        <v>80</v>
      </c>
      <c r="I330" s="8">
        <f t="shared" si="62"/>
        <v>160</v>
      </c>
      <c r="J330" s="65">
        <f t="shared" si="62"/>
        <v>120</v>
      </c>
      <c r="K330" s="65">
        <f t="shared" si="62"/>
        <v>160</v>
      </c>
    </row>
    <row r="331" spans="2:11" x14ac:dyDescent="0.25">
      <c r="B331" s="66"/>
      <c r="C331" s="21">
        <v>636001</v>
      </c>
      <c r="D331" s="21">
        <v>41</v>
      </c>
      <c r="E331" s="16" t="s">
        <v>268</v>
      </c>
      <c r="F331" s="17">
        <v>136</v>
      </c>
      <c r="G331" s="17">
        <v>120</v>
      </c>
      <c r="H331" s="17">
        <v>80</v>
      </c>
      <c r="I331" s="13">
        <v>160</v>
      </c>
      <c r="J331" s="61">
        <v>120</v>
      </c>
      <c r="K331" s="61">
        <v>160</v>
      </c>
    </row>
    <row r="332" spans="2:11" x14ac:dyDescent="0.25">
      <c r="B332" s="66"/>
      <c r="C332" s="23">
        <v>637</v>
      </c>
      <c r="D332" s="23"/>
      <c r="E332" s="7" t="s">
        <v>146</v>
      </c>
      <c r="F332" s="9">
        <f t="shared" ref="F332" si="63">SUM(F333:F338)</f>
        <v>925.43000000000006</v>
      </c>
      <c r="G332" s="9">
        <f>SUM(G333:G339)</f>
        <v>1530.02</v>
      </c>
      <c r="H332" s="9">
        <f>SUM(H333:H338)</f>
        <v>380.88</v>
      </c>
      <c r="I332" s="8">
        <f t="shared" ref="I332:K332" si="64">SUM(I333:I338)</f>
        <v>350</v>
      </c>
      <c r="J332" s="65">
        <f t="shared" si="64"/>
        <v>450</v>
      </c>
      <c r="K332" s="65">
        <f t="shared" si="64"/>
        <v>550</v>
      </c>
    </row>
    <row r="333" spans="2:11" x14ac:dyDescent="0.25">
      <c r="B333" s="66"/>
      <c r="C333" s="21">
        <v>637002</v>
      </c>
      <c r="D333" s="21">
        <v>41</v>
      </c>
      <c r="E333" s="16" t="s">
        <v>269</v>
      </c>
      <c r="F333" s="17">
        <v>777.1</v>
      </c>
      <c r="G333" s="17">
        <v>115.26</v>
      </c>
      <c r="H333" s="17">
        <v>380.88</v>
      </c>
      <c r="I333" s="13">
        <v>300</v>
      </c>
      <c r="J333" s="61">
        <v>400</v>
      </c>
      <c r="K333" s="61">
        <v>500</v>
      </c>
    </row>
    <row r="334" spans="2:11" x14ac:dyDescent="0.25">
      <c r="B334" s="66"/>
      <c r="C334" s="21">
        <v>637004</v>
      </c>
      <c r="D334" s="21">
        <v>41</v>
      </c>
      <c r="E334" s="16" t="s">
        <v>270</v>
      </c>
      <c r="F334" s="17">
        <v>102.5</v>
      </c>
      <c r="G334" s="17">
        <v>0</v>
      </c>
      <c r="H334" s="17">
        <v>0</v>
      </c>
      <c r="I334" s="13">
        <v>0</v>
      </c>
      <c r="J334" s="61">
        <v>0</v>
      </c>
      <c r="K334" s="61">
        <v>0</v>
      </c>
    </row>
    <row r="335" spans="2:11" x14ac:dyDescent="0.25">
      <c r="B335" s="66"/>
      <c r="C335" s="21">
        <v>637004</v>
      </c>
      <c r="D335" s="21">
        <v>41</v>
      </c>
      <c r="E335" s="16" t="s">
        <v>426</v>
      </c>
      <c r="F335" s="17">
        <v>0</v>
      </c>
      <c r="G335" s="17">
        <v>272</v>
      </c>
      <c r="H335" s="17">
        <v>0</v>
      </c>
      <c r="I335" s="13">
        <v>0</v>
      </c>
      <c r="J335" s="61">
        <v>0</v>
      </c>
      <c r="K335" s="61">
        <v>0</v>
      </c>
    </row>
    <row r="336" spans="2:11" x14ac:dyDescent="0.25">
      <c r="B336" s="66"/>
      <c r="C336" s="21">
        <v>637004</v>
      </c>
      <c r="D336" s="21">
        <v>41</v>
      </c>
      <c r="E336" s="16" t="s">
        <v>427</v>
      </c>
      <c r="F336" s="17">
        <v>0</v>
      </c>
      <c r="G336" s="17">
        <v>0</v>
      </c>
      <c r="H336" s="17">
        <v>0</v>
      </c>
      <c r="I336" s="13">
        <v>0</v>
      </c>
      <c r="J336" s="61">
        <v>0</v>
      </c>
      <c r="K336" s="61">
        <v>0</v>
      </c>
    </row>
    <row r="337" spans="2:11" x14ac:dyDescent="0.25">
      <c r="B337" s="66"/>
      <c r="C337" s="21">
        <v>637005</v>
      </c>
      <c r="D337" s="21">
        <v>41</v>
      </c>
      <c r="E337" s="118" t="s">
        <v>464</v>
      </c>
      <c r="F337" s="17">
        <v>0</v>
      </c>
      <c r="G337" s="116">
        <v>995</v>
      </c>
      <c r="H337" s="17">
        <v>0</v>
      </c>
      <c r="I337" s="13">
        <v>0</v>
      </c>
      <c r="J337" s="61">
        <v>0</v>
      </c>
      <c r="K337" s="61">
        <v>0</v>
      </c>
    </row>
    <row r="338" spans="2:11" x14ac:dyDescent="0.25">
      <c r="B338" s="66"/>
      <c r="C338" s="21">
        <v>637007</v>
      </c>
      <c r="D338" s="21">
        <v>41</v>
      </c>
      <c r="E338" s="16" t="s">
        <v>271</v>
      </c>
      <c r="F338" s="17">
        <v>45.83</v>
      </c>
      <c r="G338" s="17">
        <v>47.76</v>
      </c>
      <c r="H338" s="17">
        <v>0</v>
      </c>
      <c r="I338" s="13">
        <v>50</v>
      </c>
      <c r="J338" s="61">
        <v>50</v>
      </c>
      <c r="K338" s="61">
        <v>50</v>
      </c>
    </row>
    <row r="339" spans="2:11" x14ac:dyDescent="0.25">
      <c r="B339" s="66"/>
      <c r="C339" s="21">
        <v>637027</v>
      </c>
      <c r="D339" s="21">
        <v>41</v>
      </c>
      <c r="E339" s="16" t="s">
        <v>465</v>
      </c>
      <c r="F339" s="17">
        <v>0</v>
      </c>
      <c r="G339" s="17">
        <v>100</v>
      </c>
      <c r="H339" s="17">
        <v>0</v>
      </c>
      <c r="I339" s="13">
        <v>0</v>
      </c>
      <c r="J339" s="61">
        <v>0</v>
      </c>
      <c r="K339" s="61">
        <v>0</v>
      </c>
    </row>
    <row r="340" spans="2:11" x14ac:dyDescent="0.25">
      <c r="B340" s="66"/>
      <c r="C340" s="23">
        <v>642</v>
      </c>
      <c r="D340" s="23"/>
      <c r="E340" s="7" t="s">
        <v>246</v>
      </c>
      <c r="F340" s="9">
        <f t="shared" ref="F340:K340" si="65">SUM(F341)</f>
        <v>2000</v>
      </c>
      <c r="G340" s="9">
        <f t="shared" si="65"/>
        <v>2500</v>
      </c>
      <c r="H340" s="9">
        <f t="shared" si="65"/>
        <v>2500</v>
      </c>
      <c r="I340" s="8">
        <f t="shared" si="65"/>
        <v>3000</v>
      </c>
      <c r="J340" s="65">
        <f t="shared" si="65"/>
        <v>2000</v>
      </c>
      <c r="K340" s="65">
        <f t="shared" si="65"/>
        <v>2500</v>
      </c>
    </row>
    <row r="341" spans="2:11" x14ac:dyDescent="0.25">
      <c r="B341" s="66"/>
      <c r="C341" s="21">
        <v>642001</v>
      </c>
      <c r="D341" s="21">
        <v>41</v>
      </c>
      <c r="E341" s="16" t="s">
        <v>272</v>
      </c>
      <c r="F341" s="17">
        <v>2000</v>
      </c>
      <c r="G341" s="17">
        <v>2500</v>
      </c>
      <c r="H341" s="17">
        <v>2500</v>
      </c>
      <c r="I341" s="13">
        <v>3000</v>
      </c>
      <c r="J341" s="61">
        <v>2000</v>
      </c>
      <c r="K341" s="61">
        <v>2500</v>
      </c>
    </row>
    <row r="342" spans="2:11" x14ac:dyDescent="0.25">
      <c r="B342" s="60" t="s">
        <v>367</v>
      </c>
      <c r="C342" s="6"/>
      <c r="D342" s="6"/>
      <c r="E342" s="7" t="s">
        <v>273</v>
      </c>
      <c r="F342" s="9">
        <f t="shared" ref="F342" si="66">SUM(F343+F346+F355+F357+F359+F365)</f>
        <v>7053.6399999999994</v>
      </c>
      <c r="G342" s="9">
        <f>SUM(G343+G346+G355+G357+G359+G365)</f>
        <v>8407.2100000000009</v>
      </c>
      <c r="H342" s="9">
        <f>SUM(H343+H346+H355+H357+H359+H365)</f>
        <v>6421.8499999999995</v>
      </c>
      <c r="I342" s="8">
        <f t="shared" ref="I342:K342" si="67">SUM(I343+I346+I355+I357+I359+I365)</f>
        <v>7350</v>
      </c>
      <c r="J342" s="8">
        <f t="shared" si="67"/>
        <v>7320</v>
      </c>
      <c r="K342" s="8">
        <f t="shared" si="67"/>
        <v>7760</v>
      </c>
    </row>
    <row r="343" spans="2:11" x14ac:dyDescent="0.25">
      <c r="B343" s="66"/>
      <c r="C343" s="23">
        <v>632</v>
      </c>
      <c r="D343" s="23"/>
      <c r="E343" s="7" t="s">
        <v>263</v>
      </c>
      <c r="F343" s="9">
        <f>SUM(F344:F345)</f>
        <v>4682.9799999999996</v>
      </c>
      <c r="G343" s="9">
        <f>SUM(G344:G345)</f>
        <v>4967.34</v>
      </c>
      <c r="H343" s="9">
        <f t="shared" ref="H343:K343" si="68">SUM(H344:H345)</f>
        <v>4818.5099999999993</v>
      </c>
      <c r="I343" s="8">
        <f t="shared" si="68"/>
        <v>5250</v>
      </c>
      <c r="J343" s="8">
        <f t="shared" si="68"/>
        <v>5100</v>
      </c>
      <c r="K343" s="8">
        <f t="shared" si="68"/>
        <v>5410</v>
      </c>
    </row>
    <row r="344" spans="2:11" x14ac:dyDescent="0.25">
      <c r="B344" s="197"/>
      <c r="C344" s="21">
        <v>632001</v>
      </c>
      <c r="D344" s="21">
        <v>41</v>
      </c>
      <c r="E344" s="16" t="s">
        <v>264</v>
      </c>
      <c r="F344" s="17">
        <v>4552</v>
      </c>
      <c r="G344" s="17">
        <v>4789.04</v>
      </c>
      <c r="H344" s="17">
        <v>4710.3999999999996</v>
      </c>
      <c r="I344" s="13">
        <v>5100</v>
      </c>
      <c r="J344" s="13">
        <v>5000</v>
      </c>
      <c r="K344" s="13">
        <v>5200</v>
      </c>
    </row>
    <row r="345" spans="2:11" x14ac:dyDescent="0.25">
      <c r="B345" s="198"/>
      <c r="C345" s="21">
        <v>632002</v>
      </c>
      <c r="D345" s="21">
        <v>41</v>
      </c>
      <c r="E345" s="16" t="s">
        <v>265</v>
      </c>
      <c r="F345" s="17">
        <v>130.97999999999999</v>
      </c>
      <c r="G345" s="17">
        <v>178.3</v>
      </c>
      <c r="H345" s="17">
        <v>108.11</v>
      </c>
      <c r="I345" s="13">
        <v>150</v>
      </c>
      <c r="J345" s="13">
        <v>100</v>
      </c>
      <c r="K345" s="13">
        <v>210</v>
      </c>
    </row>
    <row r="346" spans="2:11" x14ac:dyDescent="0.25">
      <c r="B346" s="198"/>
      <c r="C346" s="23">
        <v>633</v>
      </c>
      <c r="D346" s="23"/>
      <c r="E346" s="7" t="s">
        <v>120</v>
      </c>
      <c r="F346" s="9">
        <f t="shared" ref="F346" si="69">SUM(F347:F354)</f>
        <v>344.38</v>
      </c>
      <c r="G346" s="9">
        <f t="shared" ref="G346:K346" si="70">SUM(G347:G354)</f>
        <v>1479.69</v>
      </c>
      <c r="H346" s="9">
        <f t="shared" si="70"/>
        <v>185.88</v>
      </c>
      <c r="I346" s="8">
        <f t="shared" si="70"/>
        <v>300</v>
      </c>
      <c r="J346" s="8">
        <f t="shared" si="70"/>
        <v>370</v>
      </c>
      <c r="K346" s="8">
        <f t="shared" si="70"/>
        <v>450</v>
      </c>
    </row>
    <row r="347" spans="2:11" x14ac:dyDescent="0.25">
      <c r="B347" s="198"/>
      <c r="C347" s="21">
        <v>633001</v>
      </c>
      <c r="D347" s="21">
        <v>41</v>
      </c>
      <c r="E347" s="16" t="s">
        <v>274</v>
      </c>
      <c r="F347" s="17">
        <v>147</v>
      </c>
      <c r="G347" s="17">
        <v>0</v>
      </c>
      <c r="H347" s="17">
        <v>0</v>
      </c>
      <c r="I347" s="13">
        <v>0</v>
      </c>
      <c r="J347" s="13">
        <v>0</v>
      </c>
      <c r="K347" s="13">
        <v>0</v>
      </c>
    </row>
    <row r="348" spans="2:11" x14ac:dyDescent="0.25">
      <c r="B348" s="198"/>
      <c r="C348" s="21">
        <v>633001</v>
      </c>
      <c r="D348" s="21">
        <v>41</v>
      </c>
      <c r="E348" s="16" t="s">
        <v>428</v>
      </c>
      <c r="F348" s="17">
        <v>0</v>
      </c>
      <c r="G348" s="17">
        <v>816.12</v>
      </c>
      <c r="H348" s="17">
        <v>0</v>
      </c>
      <c r="I348" s="13">
        <v>0</v>
      </c>
      <c r="J348" s="13">
        <v>0</v>
      </c>
      <c r="K348" s="13">
        <v>0</v>
      </c>
    </row>
    <row r="349" spans="2:11" x14ac:dyDescent="0.25">
      <c r="B349" s="198"/>
      <c r="C349" s="21">
        <v>633004</v>
      </c>
      <c r="D349" s="21">
        <v>41</v>
      </c>
      <c r="E349" s="118" t="s">
        <v>445</v>
      </c>
      <c r="F349" s="116">
        <v>0</v>
      </c>
      <c r="G349" s="116">
        <v>56.89</v>
      </c>
      <c r="H349" s="116">
        <v>0</v>
      </c>
      <c r="I349" s="13">
        <v>0</v>
      </c>
      <c r="J349" s="13">
        <v>0</v>
      </c>
      <c r="K349" s="13">
        <v>0</v>
      </c>
    </row>
    <row r="350" spans="2:11" x14ac:dyDescent="0.25">
      <c r="B350" s="198"/>
      <c r="C350" s="21">
        <v>633006</v>
      </c>
      <c r="D350" s="21">
        <v>41</v>
      </c>
      <c r="E350" s="118" t="s">
        <v>275</v>
      </c>
      <c r="F350" s="116">
        <v>51.46</v>
      </c>
      <c r="G350" s="116">
        <v>242.78</v>
      </c>
      <c r="H350" s="116">
        <v>91.55</v>
      </c>
      <c r="I350" s="13">
        <v>100</v>
      </c>
      <c r="J350" s="13">
        <v>150</v>
      </c>
      <c r="K350" s="13">
        <v>200</v>
      </c>
    </row>
    <row r="351" spans="2:11" x14ac:dyDescent="0.25">
      <c r="B351" s="198"/>
      <c r="C351" s="21">
        <v>633006</v>
      </c>
      <c r="D351" s="21">
        <v>41</v>
      </c>
      <c r="E351" s="118" t="s">
        <v>429</v>
      </c>
      <c r="F351" s="116">
        <v>0</v>
      </c>
      <c r="G351" s="116">
        <v>220</v>
      </c>
      <c r="H351" s="116">
        <v>0</v>
      </c>
      <c r="I351" s="13">
        <v>0</v>
      </c>
      <c r="J351" s="13">
        <v>0</v>
      </c>
      <c r="K351" s="13">
        <v>0</v>
      </c>
    </row>
    <row r="352" spans="2:11" x14ac:dyDescent="0.25">
      <c r="B352" s="198"/>
      <c r="C352" s="21">
        <v>633006</v>
      </c>
      <c r="D352" s="21">
        <v>41</v>
      </c>
      <c r="E352" s="16" t="s">
        <v>430</v>
      </c>
      <c r="F352" s="17">
        <v>0</v>
      </c>
      <c r="G352" s="17">
        <v>0</v>
      </c>
      <c r="H352" s="17">
        <v>0</v>
      </c>
      <c r="I352" s="13">
        <v>0</v>
      </c>
      <c r="J352" s="13">
        <v>0</v>
      </c>
      <c r="K352" s="13">
        <v>0</v>
      </c>
    </row>
    <row r="353" spans="2:11" x14ac:dyDescent="0.25">
      <c r="B353" s="198"/>
      <c r="C353" s="21">
        <v>633011</v>
      </c>
      <c r="D353" s="21">
        <v>41</v>
      </c>
      <c r="E353" s="16" t="s">
        <v>214</v>
      </c>
      <c r="F353" s="17">
        <v>0</v>
      </c>
      <c r="G353" s="17">
        <v>0</v>
      </c>
      <c r="H353" s="17">
        <v>0</v>
      </c>
      <c r="I353" s="13">
        <v>0</v>
      </c>
      <c r="J353" s="13">
        <v>0</v>
      </c>
      <c r="K353" s="13">
        <v>0</v>
      </c>
    </row>
    <row r="354" spans="2:11" x14ac:dyDescent="0.25">
      <c r="B354" s="198"/>
      <c r="C354" s="21">
        <v>633016</v>
      </c>
      <c r="D354" s="21">
        <v>41</v>
      </c>
      <c r="E354" s="16" t="s">
        <v>276</v>
      </c>
      <c r="F354" s="17">
        <v>145.91999999999999</v>
      </c>
      <c r="G354" s="17">
        <v>143.9</v>
      </c>
      <c r="H354" s="17">
        <v>94.33</v>
      </c>
      <c r="I354" s="13">
        <v>200</v>
      </c>
      <c r="J354" s="13">
        <v>220</v>
      </c>
      <c r="K354" s="13">
        <v>250</v>
      </c>
    </row>
    <row r="355" spans="2:11" x14ac:dyDescent="0.25">
      <c r="B355" s="198"/>
      <c r="C355" s="6">
        <v>634</v>
      </c>
      <c r="D355" s="6"/>
      <c r="E355" s="7" t="s">
        <v>138</v>
      </c>
      <c r="F355" s="9">
        <f t="shared" ref="F355:K355" si="71">SUM(F356)</f>
        <v>0</v>
      </c>
      <c r="G355" s="9">
        <f t="shared" si="71"/>
        <v>0</v>
      </c>
      <c r="H355" s="9">
        <f t="shared" si="71"/>
        <v>0</v>
      </c>
      <c r="I355" s="8">
        <f t="shared" si="71"/>
        <v>0</v>
      </c>
      <c r="J355" s="8">
        <f t="shared" si="71"/>
        <v>0</v>
      </c>
      <c r="K355" s="8">
        <f t="shared" si="71"/>
        <v>0</v>
      </c>
    </row>
    <row r="356" spans="2:11" x14ac:dyDescent="0.25">
      <c r="B356" s="198"/>
      <c r="C356" s="21">
        <v>634004</v>
      </c>
      <c r="D356" s="21">
        <v>41</v>
      </c>
      <c r="E356" s="16" t="s">
        <v>277</v>
      </c>
      <c r="F356" s="17">
        <v>0</v>
      </c>
      <c r="G356" s="17">
        <v>0</v>
      </c>
      <c r="H356" s="17">
        <v>0</v>
      </c>
      <c r="I356" s="13">
        <v>0</v>
      </c>
      <c r="J356" s="13">
        <v>0</v>
      </c>
      <c r="K356" s="13">
        <v>0</v>
      </c>
    </row>
    <row r="357" spans="2:11" x14ac:dyDescent="0.25">
      <c r="B357" s="198"/>
      <c r="C357" s="23">
        <v>635</v>
      </c>
      <c r="D357" s="23"/>
      <c r="E357" s="7" t="s">
        <v>188</v>
      </c>
      <c r="F357" s="9">
        <f t="shared" ref="F357:K357" si="72">SUM(F358)</f>
        <v>44.37</v>
      </c>
      <c r="G357" s="9">
        <f t="shared" si="72"/>
        <v>73.67</v>
      </c>
      <c r="H357" s="9">
        <f t="shared" si="72"/>
        <v>407.05</v>
      </c>
      <c r="I357" s="8">
        <f t="shared" si="72"/>
        <v>500</v>
      </c>
      <c r="J357" s="8">
        <f t="shared" si="72"/>
        <v>550</v>
      </c>
      <c r="K357" s="8">
        <f t="shared" si="72"/>
        <v>600</v>
      </c>
    </row>
    <row r="358" spans="2:11" x14ac:dyDescent="0.25">
      <c r="B358" s="198"/>
      <c r="C358" s="21">
        <v>635006</v>
      </c>
      <c r="D358" s="21">
        <v>41</v>
      </c>
      <c r="E358" s="16" t="s">
        <v>278</v>
      </c>
      <c r="F358" s="17">
        <v>44.37</v>
      </c>
      <c r="G358" s="17">
        <v>73.67</v>
      </c>
      <c r="H358" s="17">
        <v>407.05</v>
      </c>
      <c r="I358" s="13">
        <v>500</v>
      </c>
      <c r="J358" s="13">
        <v>550</v>
      </c>
      <c r="K358" s="13">
        <v>600</v>
      </c>
    </row>
    <row r="359" spans="2:11" x14ac:dyDescent="0.25">
      <c r="B359" s="198"/>
      <c r="C359" s="23">
        <v>637</v>
      </c>
      <c r="D359" s="23"/>
      <c r="E359" s="7" t="s">
        <v>146</v>
      </c>
      <c r="F359" s="9">
        <f t="shared" ref="F359" si="73">SUM(F360:F364)</f>
        <v>1231.9100000000001</v>
      </c>
      <c r="G359" s="9">
        <f t="shared" ref="G359:K359" si="74">SUM(G360:G364)</f>
        <v>1586.51</v>
      </c>
      <c r="H359" s="9">
        <f t="shared" si="74"/>
        <v>1010.41</v>
      </c>
      <c r="I359" s="8">
        <f t="shared" si="74"/>
        <v>1000</v>
      </c>
      <c r="J359" s="8">
        <f t="shared" si="74"/>
        <v>1000</v>
      </c>
      <c r="K359" s="8">
        <f t="shared" si="74"/>
        <v>1000</v>
      </c>
    </row>
    <row r="360" spans="2:11" x14ac:dyDescent="0.25">
      <c r="B360" s="198"/>
      <c r="C360" s="21">
        <v>637002</v>
      </c>
      <c r="D360" s="21">
        <v>41</v>
      </c>
      <c r="E360" s="16" t="s">
        <v>279</v>
      </c>
      <c r="F360" s="17">
        <v>1164.71</v>
      </c>
      <c r="G360" s="17">
        <v>1485.76</v>
      </c>
      <c r="H360" s="17">
        <v>991.73</v>
      </c>
      <c r="I360" s="13">
        <v>1000</v>
      </c>
      <c r="J360" s="13">
        <v>1000</v>
      </c>
      <c r="K360" s="13">
        <v>1000</v>
      </c>
    </row>
    <row r="361" spans="2:11" x14ac:dyDescent="0.25">
      <c r="B361" s="105"/>
      <c r="C361" s="21">
        <v>637002</v>
      </c>
      <c r="D361" s="21" t="s">
        <v>452</v>
      </c>
      <c r="E361" s="16" t="s">
        <v>467</v>
      </c>
      <c r="F361" s="17">
        <v>0</v>
      </c>
      <c r="G361" s="17">
        <v>100</v>
      </c>
      <c r="H361" s="17">
        <v>0</v>
      </c>
      <c r="I361" s="13">
        <v>0</v>
      </c>
      <c r="J361" s="13">
        <v>0</v>
      </c>
      <c r="K361" s="13">
        <v>0</v>
      </c>
    </row>
    <row r="362" spans="2:11" x14ac:dyDescent="0.25">
      <c r="B362" s="66"/>
      <c r="C362" s="21">
        <v>637004</v>
      </c>
      <c r="D362" s="21">
        <v>41</v>
      </c>
      <c r="E362" s="16" t="s">
        <v>431</v>
      </c>
      <c r="F362" s="17">
        <v>0</v>
      </c>
      <c r="G362" s="17">
        <v>0.75</v>
      </c>
      <c r="H362" s="17">
        <v>0</v>
      </c>
      <c r="I362" s="13">
        <v>0</v>
      </c>
      <c r="J362" s="13">
        <v>0</v>
      </c>
      <c r="K362" s="13">
        <v>0</v>
      </c>
    </row>
    <row r="363" spans="2:11" x14ac:dyDescent="0.25">
      <c r="B363" s="66"/>
      <c r="C363" s="21">
        <v>637007</v>
      </c>
      <c r="D363" s="21">
        <v>41</v>
      </c>
      <c r="E363" s="16" t="s">
        <v>271</v>
      </c>
      <c r="F363" s="17">
        <v>0</v>
      </c>
      <c r="G363" s="17">
        <v>0</v>
      </c>
      <c r="H363" s="17">
        <v>18.68</v>
      </c>
      <c r="I363" s="13">
        <v>0</v>
      </c>
      <c r="J363" s="13">
        <v>0</v>
      </c>
      <c r="K363" s="13">
        <v>0</v>
      </c>
    </row>
    <row r="364" spans="2:11" x14ac:dyDescent="0.25">
      <c r="B364" s="66"/>
      <c r="C364" s="21">
        <v>637027</v>
      </c>
      <c r="D364" s="21">
        <v>41</v>
      </c>
      <c r="E364" s="16" t="s">
        <v>280</v>
      </c>
      <c r="F364" s="17">
        <v>67.2</v>
      </c>
      <c r="G364" s="17">
        <v>0</v>
      </c>
      <c r="H364" s="17">
        <v>0</v>
      </c>
      <c r="I364" s="13">
        <v>0</v>
      </c>
      <c r="J364" s="13">
        <v>0</v>
      </c>
      <c r="K364" s="13">
        <v>0</v>
      </c>
    </row>
    <row r="365" spans="2:11" x14ac:dyDescent="0.25">
      <c r="B365" s="66"/>
      <c r="C365" s="23">
        <v>642</v>
      </c>
      <c r="D365" s="23"/>
      <c r="E365" s="7" t="s">
        <v>246</v>
      </c>
      <c r="F365" s="9">
        <f t="shared" ref="F365" si="75">SUM(F366:F367)</f>
        <v>750</v>
      </c>
      <c r="G365" s="9">
        <f t="shared" ref="G365:K365" si="76">SUM(G366:G367)</f>
        <v>300</v>
      </c>
      <c r="H365" s="9">
        <f t="shared" si="76"/>
        <v>0</v>
      </c>
      <c r="I365" s="8">
        <f t="shared" si="76"/>
        <v>300</v>
      </c>
      <c r="J365" s="8">
        <f t="shared" si="76"/>
        <v>300</v>
      </c>
      <c r="K365" s="8">
        <f t="shared" si="76"/>
        <v>300</v>
      </c>
    </row>
    <row r="366" spans="2:11" x14ac:dyDescent="0.25">
      <c r="B366" s="66"/>
      <c r="C366" s="21">
        <v>642001</v>
      </c>
      <c r="D366" s="21">
        <v>41</v>
      </c>
      <c r="E366" s="16" t="s">
        <v>281</v>
      </c>
      <c r="F366" s="17">
        <v>450</v>
      </c>
      <c r="G366" s="17">
        <v>0</v>
      </c>
      <c r="H366" s="17">
        <v>0</v>
      </c>
      <c r="I366" s="13">
        <v>0</v>
      </c>
      <c r="J366" s="13">
        <v>0</v>
      </c>
      <c r="K366" s="13">
        <v>0</v>
      </c>
    </row>
    <row r="367" spans="2:11" x14ac:dyDescent="0.25">
      <c r="B367" s="66"/>
      <c r="C367" s="21">
        <v>642001</v>
      </c>
      <c r="D367" s="21">
        <v>41</v>
      </c>
      <c r="E367" s="16" t="s">
        <v>282</v>
      </c>
      <c r="F367" s="17">
        <v>300</v>
      </c>
      <c r="G367" s="17">
        <v>300</v>
      </c>
      <c r="H367" s="17">
        <v>0</v>
      </c>
      <c r="I367" s="217">
        <v>300</v>
      </c>
      <c r="J367" s="13">
        <v>300</v>
      </c>
      <c r="K367" s="13">
        <v>300</v>
      </c>
    </row>
    <row r="368" spans="2:11" x14ac:dyDescent="0.25">
      <c r="B368" s="67" t="s">
        <v>283</v>
      </c>
      <c r="C368" s="6"/>
      <c r="D368" s="6"/>
      <c r="E368" s="7" t="s">
        <v>284</v>
      </c>
      <c r="F368" s="9">
        <f t="shared" ref="F368:K369" si="77">SUM(F369)</f>
        <v>55.68</v>
      </c>
      <c r="G368" s="9">
        <f t="shared" si="77"/>
        <v>0</v>
      </c>
      <c r="H368" s="9">
        <f t="shared" si="77"/>
        <v>111.36</v>
      </c>
      <c r="I368" s="8">
        <f t="shared" si="77"/>
        <v>60</v>
      </c>
      <c r="J368" s="8">
        <f t="shared" si="77"/>
        <v>60</v>
      </c>
      <c r="K368" s="8">
        <f t="shared" si="77"/>
        <v>70</v>
      </c>
    </row>
    <row r="369" spans="2:11" x14ac:dyDescent="0.25">
      <c r="B369" s="68"/>
      <c r="C369" s="6">
        <v>637</v>
      </c>
      <c r="D369" s="6"/>
      <c r="E369" s="7" t="s">
        <v>146</v>
      </c>
      <c r="F369" s="9">
        <f t="shared" si="77"/>
        <v>55.68</v>
      </c>
      <c r="G369" s="9">
        <f t="shared" si="77"/>
        <v>0</v>
      </c>
      <c r="H369" s="9">
        <f t="shared" si="77"/>
        <v>111.36</v>
      </c>
      <c r="I369" s="8">
        <f t="shared" si="77"/>
        <v>60</v>
      </c>
      <c r="J369" s="8">
        <f t="shared" si="77"/>
        <v>60</v>
      </c>
      <c r="K369" s="8">
        <f t="shared" si="77"/>
        <v>70</v>
      </c>
    </row>
    <row r="370" spans="2:11" x14ac:dyDescent="0.25">
      <c r="B370" s="66"/>
      <c r="C370" s="21">
        <v>637035</v>
      </c>
      <c r="D370" s="21">
        <v>41</v>
      </c>
      <c r="E370" s="16" t="s">
        <v>285</v>
      </c>
      <c r="F370" s="62">
        <v>55.68</v>
      </c>
      <c r="G370" s="62">
        <v>0</v>
      </c>
      <c r="H370" s="62">
        <v>111.36</v>
      </c>
      <c r="I370" s="61">
        <v>60</v>
      </c>
      <c r="J370" s="61">
        <v>60</v>
      </c>
      <c r="K370" s="61">
        <v>70</v>
      </c>
    </row>
    <row r="371" spans="2:11" x14ac:dyDescent="0.25">
      <c r="B371" s="67" t="s">
        <v>286</v>
      </c>
      <c r="C371" s="6"/>
      <c r="D371" s="6"/>
      <c r="E371" s="7" t="s">
        <v>287</v>
      </c>
      <c r="F371" s="9">
        <f t="shared" ref="F371" si="78">SUM(F372+F378+F382+F384)</f>
        <v>3794.01</v>
      </c>
      <c r="G371" s="9">
        <f t="shared" ref="G371:K371" si="79">SUM(G372+G378+G382+G384)</f>
        <v>4852.9799999999996</v>
      </c>
      <c r="H371" s="9">
        <f>SUM(H372+H376+H378+H382+H384)</f>
        <v>2249.92</v>
      </c>
      <c r="I371" s="8">
        <f t="shared" si="79"/>
        <v>3340</v>
      </c>
      <c r="J371" s="8">
        <f t="shared" si="79"/>
        <v>4560</v>
      </c>
      <c r="K371" s="8">
        <f t="shared" si="79"/>
        <v>4720</v>
      </c>
    </row>
    <row r="372" spans="2:11" x14ac:dyDescent="0.25">
      <c r="B372" s="60"/>
      <c r="C372" s="6">
        <v>632</v>
      </c>
      <c r="D372" s="6"/>
      <c r="E372" s="7" t="s">
        <v>288</v>
      </c>
      <c r="F372" s="9">
        <f t="shared" ref="F372" si="80">SUM(F373:F374)</f>
        <v>125.3</v>
      </c>
      <c r="G372" s="9">
        <f>SUM(G373:G375)</f>
        <v>112.35</v>
      </c>
      <c r="H372" s="9">
        <f>SUM(H373:H375)</f>
        <v>131.28</v>
      </c>
      <c r="I372" s="8">
        <f>SUM(I373:I375)</f>
        <v>140</v>
      </c>
      <c r="J372" s="8">
        <f>SUM(J373:J375)</f>
        <v>140</v>
      </c>
      <c r="K372" s="8">
        <f>SUM(K373:K375)</f>
        <v>220</v>
      </c>
    </row>
    <row r="373" spans="2:11" x14ac:dyDescent="0.25">
      <c r="B373" s="66"/>
      <c r="C373" s="21">
        <v>632001</v>
      </c>
      <c r="D373" s="21">
        <v>41</v>
      </c>
      <c r="E373" s="16" t="s">
        <v>289</v>
      </c>
      <c r="F373" s="62">
        <v>110</v>
      </c>
      <c r="G373" s="62">
        <v>98.31</v>
      </c>
      <c r="H373" s="62">
        <v>125.66</v>
      </c>
      <c r="I373" s="61">
        <v>120</v>
      </c>
      <c r="J373" s="61">
        <v>120</v>
      </c>
      <c r="K373" s="61">
        <v>180</v>
      </c>
    </row>
    <row r="374" spans="2:11" x14ac:dyDescent="0.25">
      <c r="B374" s="66"/>
      <c r="C374" s="21">
        <v>632002</v>
      </c>
      <c r="D374" s="21">
        <v>41</v>
      </c>
      <c r="E374" s="16" t="s">
        <v>432</v>
      </c>
      <c r="F374" s="17">
        <v>15.3</v>
      </c>
      <c r="G374" s="17">
        <v>0</v>
      </c>
      <c r="H374" s="17">
        <v>0</v>
      </c>
      <c r="I374" s="13">
        <v>10</v>
      </c>
      <c r="J374" s="61">
        <v>10</v>
      </c>
      <c r="K374" s="61">
        <v>20</v>
      </c>
    </row>
    <row r="375" spans="2:11" x14ac:dyDescent="0.25">
      <c r="B375" s="66"/>
      <c r="C375" s="21">
        <v>632002</v>
      </c>
      <c r="D375" s="21">
        <v>41</v>
      </c>
      <c r="E375" s="16" t="s">
        <v>433</v>
      </c>
      <c r="F375" s="17">
        <v>0</v>
      </c>
      <c r="G375" s="17">
        <v>14.04</v>
      </c>
      <c r="H375" s="17">
        <v>5.62</v>
      </c>
      <c r="I375" s="13">
        <v>10</v>
      </c>
      <c r="J375" s="61">
        <v>10</v>
      </c>
      <c r="K375" s="61">
        <v>20</v>
      </c>
    </row>
    <row r="376" spans="2:11" x14ac:dyDescent="0.25">
      <c r="B376" s="66"/>
      <c r="C376" s="107">
        <v>633</v>
      </c>
      <c r="D376" s="107"/>
      <c r="E376" s="7" t="s">
        <v>183</v>
      </c>
      <c r="F376" s="9">
        <f t="shared" ref="F376:K376" si="81">SUM(F377)</f>
        <v>0</v>
      </c>
      <c r="G376" s="9">
        <f t="shared" si="81"/>
        <v>0</v>
      </c>
      <c r="H376" s="9">
        <f t="shared" si="81"/>
        <v>1.47</v>
      </c>
      <c r="I376" s="8">
        <f t="shared" si="81"/>
        <v>0</v>
      </c>
      <c r="J376" s="65">
        <f t="shared" si="81"/>
        <v>0</v>
      </c>
      <c r="K376" s="65">
        <f t="shared" si="81"/>
        <v>0</v>
      </c>
    </row>
    <row r="377" spans="2:11" x14ac:dyDescent="0.25">
      <c r="B377" s="66"/>
      <c r="C377" s="21">
        <v>633006</v>
      </c>
      <c r="D377" s="21"/>
      <c r="E377" s="16" t="s">
        <v>184</v>
      </c>
      <c r="F377" s="17">
        <v>0</v>
      </c>
      <c r="G377" s="17">
        <v>0</v>
      </c>
      <c r="H377" s="17">
        <v>1.47</v>
      </c>
      <c r="I377" s="13">
        <v>0</v>
      </c>
      <c r="J377" s="61">
        <v>0</v>
      </c>
      <c r="K377" s="61">
        <v>0</v>
      </c>
    </row>
    <row r="378" spans="2:11" x14ac:dyDescent="0.25">
      <c r="B378" s="66"/>
      <c r="C378" s="23">
        <v>635</v>
      </c>
      <c r="D378" s="23"/>
      <c r="E378" s="7" t="s">
        <v>188</v>
      </c>
      <c r="F378" s="9">
        <f t="shared" ref="F378" si="82">SUM(F379:F381)</f>
        <v>102.33</v>
      </c>
      <c r="G378" s="9">
        <f t="shared" ref="G378:K378" si="83">SUM(G379:G381)</f>
        <v>1240.6300000000001</v>
      </c>
      <c r="H378" s="9">
        <f t="shared" si="83"/>
        <v>549.69000000000005</v>
      </c>
      <c r="I378" s="8">
        <f t="shared" si="83"/>
        <v>600</v>
      </c>
      <c r="J378" s="65">
        <f t="shared" si="83"/>
        <v>500</v>
      </c>
      <c r="K378" s="65">
        <f t="shared" si="83"/>
        <v>550</v>
      </c>
    </row>
    <row r="379" spans="2:11" x14ac:dyDescent="0.25">
      <c r="B379" s="66"/>
      <c r="C379" s="21">
        <v>635004</v>
      </c>
      <c r="D379" s="21">
        <v>41</v>
      </c>
      <c r="E379" s="16" t="s">
        <v>290</v>
      </c>
      <c r="F379" s="17">
        <v>0</v>
      </c>
      <c r="G379" s="17">
        <v>0</v>
      </c>
      <c r="H379" s="17">
        <v>0</v>
      </c>
      <c r="I379" s="13">
        <v>0</v>
      </c>
      <c r="J379" s="61">
        <v>0</v>
      </c>
      <c r="K379" s="61">
        <v>0</v>
      </c>
    </row>
    <row r="380" spans="2:11" x14ac:dyDescent="0.25">
      <c r="B380" s="66"/>
      <c r="C380" s="21">
        <v>635004</v>
      </c>
      <c r="D380" s="21">
        <v>41</v>
      </c>
      <c r="E380" s="16" t="s">
        <v>434</v>
      </c>
      <c r="F380" s="17">
        <v>0</v>
      </c>
      <c r="G380" s="17">
        <v>919.2</v>
      </c>
      <c r="H380" s="17">
        <v>0</v>
      </c>
      <c r="I380" s="13">
        <v>0</v>
      </c>
      <c r="J380" s="61">
        <v>0</v>
      </c>
      <c r="K380" s="61">
        <v>0</v>
      </c>
    </row>
    <row r="381" spans="2:11" x14ac:dyDescent="0.25">
      <c r="B381" s="66"/>
      <c r="C381" s="21">
        <v>635006</v>
      </c>
      <c r="D381" s="21">
        <v>41</v>
      </c>
      <c r="E381" s="16" t="s">
        <v>291</v>
      </c>
      <c r="F381" s="17">
        <v>102.33</v>
      </c>
      <c r="G381" s="17">
        <v>321.43</v>
      </c>
      <c r="H381" s="17">
        <v>549.69000000000005</v>
      </c>
      <c r="I381" s="13">
        <v>600</v>
      </c>
      <c r="J381" s="61">
        <v>500</v>
      </c>
      <c r="K381" s="61">
        <v>550</v>
      </c>
    </row>
    <row r="382" spans="2:11" x14ac:dyDescent="0.25">
      <c r="B382" s="66"/>
      <c r="C382" s="23">
        <v>637</v>
      </c>
      <c r="D382" s="23"/>
      <c r="E382" s="7" t="s">
        <v>146</v>
      </c>
      <c r="F382" s="9">
        <f t="shared" ref="F382:K382" si="84">SUM(F383)</f>
        <v>66.38</v>
      </c>
      <c r="G382" s="9">
        <f t="shared" si="84"/>
        <v>0</v>
      </c>
      <c r="H382" s="9">
        <f t="shared" si="84"/>
        <v>67.48</v>
      </c>
      <c r="I382" s="8">
        <f t="shared" si="84"/>
        <v>100</v>
      </c>
      <c r="J382" s="65">
        <f t="shared" si="84"/>
        <v>120</v>
      </c>
      <c r="K382" s="65">
        <f t="shared" si="84"/>
        <v>150</v>
      </c>
    </row>
    <row r="383" spans="2:11" x14ac:dyDescent="0.25">
      <c r="B383" s="66"/>
      <c r="C383" s="21">
        <v>637005</v>
      </c>
      <c r="D383" s="21">
        <v>41</v>
      </c>
      <c r="E383" s="16" t="s">
        <v>292</v>
      </c>
      <c r="F383" s="17">
        <v>66.38</v>
      </c>
      <c r="G383" s="17">
        <v>0</v>
      </c>
      <c r="H383" s="17">
        <v>67.48</v>
      </c>
      <c r="I383" s="13">
        <v>100</v>
      </c>
      <c r="J383" s="61">
        <v>120</v>
      </c>
      <c r="K383" s="61">
        <v>150</v>
      </c>
    </row>
    <row r="384" spans="2:11" x14ac:dyDescent="0.25">
      <c r="B384" s="66"/>
      <c r="C384" s="23">
        <v>642</v>
      </c>
      <c r="D384" s="23"/>
      <c r="E384" s="7" t="s">
        <v>246</v>
      </c>
      <c r="F384" s="9">
        <f t="shared" ref="F384" si="85">SUM(F385:F386)</f>
        <v>3500</v>
      </c>
      <c r="G384" s="9">
        <f t="shared" ref="G384:K384" si="86">SUM(G385:G386)</f>
        <v>3500</v>
      </c>
      <c r="H384" s="9">
        <f t="shared" si="86"/>
        <v>1500</v>
      </c>
      <c r="I384" s="8">
        <f t="shared" si="86"/>
        <v>2500</v>
      </c>
      <c r="J384" s="65">
        <f t="shared" si="86"/>
        <v>3800</v>
      </c>
      <c r="K384" s="65">
        <f t="shared" si="86"/>
        <v>3800</v>
      </c>
    </row>
    <row r="385" spans="2:11" x14ac:dyDescent="0.25">
      <c r="B385" s="66"/>
      <c r="C385" s="21">
        <v>642001</v>
      </c>
      <c r="D385" s="21">
        <v>41</v>
      </c>
      <c r="E385" s="16" t="s">
        <v>293</v>
      </c>
      <c r="F385" s="17">
        <v>3500</v>
      </c>
      <c r="G385" s="17">
        <v>3500</v>
      </c>
      <c r="H385" s="17">
        <v>1500</v>
      </c>
      <c r="I385" s="13">
        <v>2500</v>
      </c>
      <c r="J385" s="61">
        <v>3500</v>
      </c>
      <c r="K385" s="61">
        <v>3500</v>
      </c>
    </row>
    <row r="386" spans="2:11" x14ac:dyDescent="0.25">
      <c r="B386" s="66"/>
      <c r="C386" s="21">
        <v>642001</v>
      </c>
      <c r="D386" s="21">
        <v>41</v>
      </c>
      <c r="E386" s="16" t="s">
        <v>294</v>
      </c>
      <c r="F386" s="17">
        <v>0</v>
      </c>
      <c r="G386" s="17">
        <v>0</v>
      </c>
      <c r="H386" s="17">
        <v>0</v>
      </c>
      <c r="I386" s="18">
        <v>0</v>
      </c>
      <c r="J386" s="61">
        <v>300</v>
      </c>
      <c r="K386" s="61">
        <v>300</v>
      </c>
    </row>
    <row r="387" spans="2:11" x14ac:dyDescent="0.25">
      <c r="B387" s="69" t="s">
        <v>295</v>
      </c>
      <c r="C387" s="7"/>
      <c r="D387" s="7"/>
      <c r="E387" s="7" t="s">
        <v>296</v>
      </c>
      <c r="F387" s="9">
        <f>SUM(F388)</f>
        <v>0</v>
      </c>
      <c r="G387" s="9">
        <f>SUM(G388+G392)</f>
        <v>425.68</v>
      </c>
      <c r="H387" s="9">
        <f>SUM(H388+H392)</f>
        <v>846.86</v>
      </c>
      <c r="I387" s="8">
        <f>SUM(I388)</f>
        <v>100</v>
      </c>
      <c r="J387" s="8">
        <f>SUM(J388)</f>
        <v>100</v>
      </c>
      <c r="K387" s="8">
        <f>SUM(K388)</f>
        <v>100</v>
      </c>
    </row>
    <row r="388" spans="2:11" x14ac:dyDescent="0.25">
      <c r="B388" s="66"/>
      <c r="C388" s="23">
        <v>633</v>
      </c>
      <c r="D388" s="23"/>
      <c r="E388" s="7" t="s">
        <v>120</v>
      </c>
      <c r="F388" s="9">
        <f t="shared" ref="F388:K388" si="87">SUM(F390)</f>
        <v>0</v>
      </c>
      <c r="G388" s="9">
        <f>SUM(G389:G390)</f>
        <v>385.68</v>
      </c>
      <c r="H388" s="9">
        <f>SUM(H389:H391)</f>
        <v>822.86</v>
      </c>
      <c r="I388" s="8">
        <f t="shared" si="87"/>
        <v>100</v>
      </c>
      <c r="J388" s="8">
        <f t="shared" si="87"/>
        <v>100</v>
      </c>
      <c r="K388" s="8">
        <f t="shared" si="87"/>
        <v>100</v>
      </c>
    </row>
    <row r="389" spans="2:11" x14ac:dyDescent="0.25">
      <c r="B389" s="66"/>
      <c r="C389" s="21">
        <v>633001</v>
      </c>
      <c r="D389" s="21">
        <v>41</v>
      </c>
      <c r="E389" s="16" t="s">
        <v>521</v>
      </c>
      <c r="F389" s="17">
        <v>0</v>
      </c>
      <c r="G389" s="17">
        <v>300</v>
      </c>
      <c r="H389" s="17">
        <v>746.35</v>
      </c>
      <c r="I389" s="13">
        <v>0</v>
      </c>
      <c r="J389" s="13">
        <v>0</v>
      </c>
      <c r="K389" s="13">
        <v>0</v>
      </c>
    </row>
    <row r="390" spans="2:11" x14ac:dyDescent="0.25">
      <c r="B390" s="66"/>
      <c r="C390" s="21">
        <v>633006</v>
      </c>
      <c r="D390" s="21">
        <v>41</v>
      </c>
      <c r="E390" s="16" t="s">
        <v>184</v>
      </c>
      <c r="F390" s="17">
        <v>0</v>
      </c>
      <c r="G390" s="17">
        <v>85.68</v>
      </c>
      <c r="H390" s="17">
        <v>6.51</v>
      </c>
      <c r="I390" s="13">
        <v>100</v>
      </c>
      <c r="J390" s="13">
        <v>100</v>
      </c>
      <c r="K390" s="13">
        <v>100</v>
      </c>
    </row>
    <row r="391" spans="2:11" x14ac:dyDescent="0.25">
      <c r="B391" s="66"/>
      <c r="C391" s="21">
        <v>633016</v>
      </c>
      <c r="D391" s="21">
        <v>41</v>
      </c>
      <c r="E391" s="16" t="s">
        <v>136</v>
      </c>
      <c r="F391" s="17">
        <v>0</v>
      </c>
      <c r="G391" s="17">
        <v>0</v>
      </c>
      <c r="H391" s="17">
        <v>70</v>
      </c>
      <c r="I391" s="13">
        <v>0</v>
      </c>
      <c r="J391" s="13">
        <v>0</v>
      </c>
      <c r="K391" s="13">
        <v>0</v>
      </c>
    </row>
    <row r="392" spans="2:11" x14ac:dyDescent="0.25">
      <c r="B392" s="66"/>
      <c r="C392" s="94">
        <v>637</v>
      </c>
      <c r="D392" s="94"/>
      <c r="E392" s="7" t="s">
        <v>146</v>
      </c>
      <c r="F392" s="9">
        <f t="shared" ref="F392:K392" si="88">SUM(F394)</f>
        <v>0</v>
      </c>
      <c r="G392" s="9">
        <f t="shared" si="88"/>
        <v>40</v>
      </c>
      <c r="H392" s="9">
        <f>SUM(H393:H394)</f>
        <v>24</v>
      </c>
      <c r="I392" s="8">
        <f t="shared" si="88"/>
        <v>0</v>
      </c>
      <c r="J392" s="8">
        <f t="shared" si="88"/>
        <v>0</v>
      </c>
      <c r="K392" s="8">
        <f t="shared" si="88"/>
        <v>0</v>
      </c>
    </row>
    <row r="393" spans="2:11" x14ac:dyDescent="0.25">
      <c r="B393" s="66"/>
      <c r="C393" s="21">
        <v>637003</v>
      </c>
      <c r="D393" s="21">
        <v>41</v>
      </c>
      <c r="E393" s="16" t="s">
        <v>509</v>
      </c>
      <c r="F393" s="17">
        <v>0</v>
      </c>
      <c r="G393" s="17">
        <v>0</v>
      </c>
      <c r="H393" s="17">
        <v>24</v>
      </c>
      <c r="I393" s="13">
        <v>0</v>
      </c>
      <c r="J393" s="13">
        <v>0</v>
      </c>
      <c r="K393" s="13">
        <v>0</v>
      </c>
    </row>
    <row r="394" spans="2:11" x14ac:dyDescent="0.25">
      <c r="B394" s="66"/>
      <c r="C394" s="21">
        <v>637004</v>
      </c>
      <c r="D394" s="21">
        <v>41</v>
      </c>
      <c r="E394" s="16" t="s">
        <v>435</v>
      </c>
      <c r="F394" s="17">
        <v>0</v>
      </c>
      <c r="G394" s="17">
        <v>40</v>
      </c>
      <c r="H394" s="17">
        <v>0</v>
      </c>
      <c r="I394" s="13">
        <v>0</v>
      </c>
      <c r="J394" s="13">
        <v>0</v>
      </c>
      <c r="K394" s="13">
        <v>0</v>
      </c>
    </row>
    <row r="395" spans="2:11" x14ac:dyDescent="0.25">
      <c r="B395" s="67" t="s">
        <v>297</v>
      </c>
      <c r="C395" s="6"/>
      <c r="D395" s="6"/>
      <c r="E395" s="7" t="s">
        <v>298</v>
      </c>
      <c r="F395" s="9">
        <f>SUM(F396+F400+F410+F414+F412)</f>
        <v>3069.48</v>
      </c>
      <c r="G395" s="9">
        <f>SUM(G396+G398+G400+G410+G412+G414)</f>
        <v>2387.6400000000003</v>
      </c>
      <c r="H395" s="9">
        <f>SUM(H396+H398+H400+H412+H414)</f>
        <v>2366.77</v>
      </c>
      <c r="I395" s="8">
        <f>SUM(I396+I400+I412+I414)</f>
        <v>2020</v>
      </c>
      <c r="J395" s="8">
        <f>SUM(J396+J400+J412+J414)</f>
        <v>2175</v>
      </c>
      <c r="K395" s="8">
        <f>SUM(K396+K400+K412+K414)</f>
        <v>2280</v>
      </c>
    </row>
    <row r="396" spans="2:11" x14ac:dyDescent="0.25">
      <c r="B396" s="68"/>
      <c r="C396" s="6">
        <v>610</v>
      </c>
      <c r="D396" s="6"/>
      <c r="E396" s="7" t="s">
        <v>89</v>
      </c>
      <c r="F396" s="9">
        <f t="shared" ref="F396:K396" si="89">SUM(F397)</f>
        <v>0</v>
      </c>
      <c r="G396" s="9">
        <f t="shared" si="89"/>
        <v>0</v>
      </c>
      <c r="H396" s="9">
        <f t="shared" si="89"/>
        <v>0</v>
      </c>
      <c r="I396" s="8">
        <f t="shared" si="89"/>
        <v>0</v>
      </c>
      <c r="J396" s="8">
        <f t="shared" si="89"/>
        <v>0</v>
      </c>
      <c r="K396" s="8">
        <f t="shared" si="89"/>
        <v>0</v>
      </c>
    </row>
    <row r="397" spans="2:11" x14ac:dyDescent="0.25">
      <c r="B397" s="68"/>
      <c r="C397" s="11">
        <v>614000</v>
      </c>
      <c r="D397" s="11">
        <v>41</v>
      </c>
      <c r="E397" s="16" t="s">
        <v>299</v>
      </c>
      <c r="F397" s="17">
        <v>0</v>
      </c>
      <c r="G397" s="17">
        <v>0</v>
      </c>
      <c r="H397" s="17">
        <v>0</v>
      </c>
      <c r="I397" s="13">
        <v>0</v>
      </c>
      <c r="J397" s="13">
        <v>0</v>
      </c>
      <c r="K397" s="13">
        <v>0</v>
      </c>
    </row>
    <row r="398" spans="2:11" x14ac:dyDescent="0.25">
      <c r="B398" s="68"/>
      <c r="C398" s="6">
        <v>632</v>
      </c>
      <c r="D398" s="6"/>
      <c r="E398" s="7" t="s">
        <v>288</v>
      </c>
      <c r="F398" s="9">
        <f t="shared" ref="F398:K398" si="90">SUM(F399)</f>
        <v>0</v>
      </c>
      <c r="G398" s="9">
        <f t="shared" si="90"/>
        <v>0.7</v>
      </c>
      <c r="H398" s="9">
        <f t="shared" si="90"/>
        <v>0</v>
      </c>
      <c r="I398" s="8">
        <f t="shared" si="90"/>
        <v>0</v>
      </c>
      <c r="J398" s="8">
        <f t="shared" si="90"/>
        <v>0</v>
      </c>
      <c r="K398" s="8">
        <f t="shared" si="90"/>
        <v>0</v>
      </c>
    </row>
    <row r="399" spans="2:11" x14ac:dyDescent="0.25">
      <c r="B399" s="68"/>
      <c r="C399" s="11">
        <v>632003</v>
      </c>
      <c r="D399" s="11">
        <v>41</v>
      </c>
      <c r="E399" s="16" t="s">
        <v>436</v>
      </c>
      <c r="F399" s="17">
        <v>0</v>
      </c>
      <c r="G399" s="17">
        <v>0.7</v>
      </c>
      <c r="H399" s="17">
        <v>0</v>
      </c>
      <c r="I399" s="13">
        <v>0</v>
      </c>
      <c r="J399" s="13">
        <v>0</v>
      </c>
      <c r="K399" s="13">
        <v>0</v>
      </c>
    </row>
    <row r="400" spans="2:11" x14ac:dyDescent="0.25">
      <c r="B400" s="68"/>
      <c r="C400" s="23">
        <v>633</v>
      </c>
      <c r="D400" s="23"/>
      <c r="E400" s="7" t="s">
        <v>120</v>
      </c>
      <c r="F400" s="9">
        <f t="shared" ref="F400" si="91">SUM(F402:F409)</f>
        <v>615.15</v>
      </c>
      <c r="G400" s="9">
        <f>SUM(G402:G409)</f>
        <v>1024.8600000000001</v>
      </c>
      <c r="H400" s="9">
        <f>SUM(H401:H409)</f>
        <v>510.63999999999993</v>
      </c>
      <c r="I400" s="8">
        <f>SUM(I402:I409)</f>
        <v>620</v>
      </c>
      <c r="J400" s="8">
        <f>SUM(J402:J409)</f>
        <v>625</v>
      </c>
      <c r="K400" s="8">
        <f>SUM(K402:K409)</f>
        <v>680</v>
      </c>
    </row>
    <row r="401" spans="2:11" x14ac:dyDescent="0.25">
      <c r="B401" s="68"/>
      <c r="C401" s="21">
        <v>633004</v>
      </c>
      <c r="D401" s="21">
        <v>41</v>
      </c>
      <c r="E401" s="119" t="s">
        <v>522</v>
      </c>
      <c r="F401" s="17">
        <v>0</v>
      </c>
      <c r="G401" s="17">
        <v>0</v>
      </c>
      <c r="H401" s="19">
        <v>19.95</v>
      </c>
      <c r="I401" s="13">
        <v>0</v>
      </c>
      <c r="J401" s="13">
        <v>0</v>
      </c>
      <c r="K401" s="13">
        <v>0</v>
      </c>
    </row>
    <row r="402" spans="2:11" x14ac:dyDescent="0.25">
      <c r="B402" s="68"/>
      <c r="C402" s="11">
        <v>633006</v>
      </c>
      <c r="D402" s="11">
        <v>41</v>
      </c>
      <c r="E402" s="16" t="s">
        <v>300</v>
      </c>
      <c r="F402" s="17">
        <v>303.42</v>
      </c>
      <c r="G402" s="17">
        <v>200</v>
      </c>
      <c r="H402" s="17">
        <v>475.53</v>
      </c>
      <c r="I402" s="13">
        <v>500</v>
      </c>
      <c r="J402" s="13">
        <v>550</v>
      </c>
      <c r="K402" s="13">
        <v>600</v>
      </c>
    </row>
    <row r="403" spans="2:11" x14ac:dyDescent="0.25">
      <c r="B403" s="68"/>
      <c r="C403" s="11">
        <v>633006</v>
      </c>
      <c r="D403" s="11">
        <v>41</v>
      </c>
      <c r="E403" s="16" t="s">
        <v>468</v>
      </c>
      <c r="F403" s="17">
        <v>193.98</v>
      </c>
      <c r="G403" s="17">
        <v>35.86</v>
      </c>
      <c r="H403" s="17">
        <v>0</v>
      </c>
      <c r="I403" s="13">
        <v>0</v>
      </c>
      <c r="J403" s="13">
        <v>0</v>
      </c>
      <c r="K403" s="13">
        <v>0</v>
      </c>
    </row>
    <row r="404" spans="2:11" x14ac:dyDescent="0.25">
      <c r="B404" s="68"/>
      <c r="C404" s="11">
        <v>633006</v>
      </c>
      <c r="D404" s="11">
        <v>41</v>
      </c>
      <c r="E404" s="16" t="s">
        <v>301</v>
      </c>
      <c r="F404" s="17">
        <v>98.04</v>
      </c>
      <c r="G404" s="17">
        <v>0</v>
      </c>
      <c r="H404" s="17">
        <v>0</v>
      </c>
      <c r="I404" s="13">
        <v>0</v>
      </c>
      <c r="J404" s="13">
        <v>0</v>
      </c>
      <c r="K404" s="13">
        <v>0</v>
      </c>
    </row>
    <row r="405" spans="2:11" x14ac:dyDescent="0.25">
      <c r="B405" s="68"/>
      <c r="C405" s="11">
        <v>633006</v>
      </c>
      <c r="D405" s="11">
        <v>41</v>
      </c>
      <c r="E405" s="16" t="s">
        <v>437</v>
      </c>
      <c r="F405" s="17">
        <v>0</v>
      </c>
      <c r="G405" s="17">
        <v>258.99</v>
      </c>
      <c r="H405" s="17">
        <v>0</v>
      </c>
      <c r="I405" s="13">
        <v>0</v>
      </c>
      <c r="J405" s="13">
        <v>0</v>
      </c>
      <c r="K405" s="13">
        <v>0</v>
      </c>
    </row>
    <row r="406" spans="2:11" x14ac:dyDescent="0.25">
      <c r="B406" s="68"/>
      <c r="C406" s="11">
        <v>633006</v>
      </c>
      <c r="D406" s="11">
        <v>41</v>
      </c>
      <c r="E406" s="16" t="s">
        <v>469</v>
      </c>
      <c r="F406" s="17">
        <v>0</v>
      </c>
      <c r="G406" s="17">
        <v>113.23</v>
      </c>
      <c r="H406" s="17">
        <v>0</v>
      </c>
      <c r="I406" s="13">
        <v>100</v>
      </c>
      <c r="J406" s="13">
        <v>50</v>
      </c>
      <c r="K406" s="13">
        <v>50</v>
      </c>
    </row>
    <row r="407" spans="2:11" x14ac:dyDescent="0.25">
      <c r="B407" s="68"/>
      <c r="C407" s="11">
        <v>633006</v>
      </c>
      <c r="D407" s="11">
        <v>41</v>
      </c>
      <c r="E407" s="16" t="s">
        <v>438</v>
      </c>
      <c r="F407" s="17">
        <v>0</v>
      </c>
      <c r="G407" s="17">
        <v>373.12</v>
      </c>
      <c r="H407" s="17">
        <v>0</v>
      </c>
      <c r="I407" s="13">
        <v>0</v>
      </c>
      <c r="J407" s="13">
        <v>0</v>
      </c>
      <c r="K407" s="13">
        <v>0</v>
      </c>
    </row>
    <row r="408" spans="2:11" x14ac:dyDescent="0.25">
      <c r="B408" s="68"/>
      <c r="C408" s="11">
        <v>633010</v>
      </c>
      <c r="D408" s="11">
        <v>41</v>
      </c>
      <c r="E408" s="16" t="s">
        <v>361</v>
      </c>
      <c r="F408" s="17">
        <v>0</v>
      </c>
      <c r="G408" s="17">
        <v>0</v>
      </c>
      <c r="H408" s="17">
        <v>7.2</v>
      </c>
      <c r="I408" s="13">
        <v>0</v>
      </c>
      <c r="J408" s="13">
        <v>0</v>
      </c>
      <c r="K408" s="13">
        <v>0</v>
      </c>
    </row>
    <row r="409" spans="2:11" x14ac:dyDescent="0.25">
      <c r="B409" s="68"/>
      <c r="C409" s="11">
        <v>633016</v>
      </c>
      <c r="D409" s="11">
        <v>41</v>
      </c>
      <c r="E409" s="16" t="s">
        <v>136</v>
      </c>
      <c r="F409" s="17">
        <v>19.71</v>
      </c>
      <c r="G409" s="17">
        <v>43.66</v>
      </c>
      <c r="H409" s="17">
        <v>7.96</v>
      </c>
      <c r="I409" s="13">
        <v>20</v>
      </c>
      <c r="J409" s="13">
        <v>25</v>
      </c>
      <c r="K409" s="13">
        <v>30</v>
      </c>
    </row>
    <row r="410" spans="2:11" x14ac:dyDescent="0.25">
      <c r="B410" s="68"/>
      <c r="C410" s="6">
        <v>634</v>
      </c>
      <c r="D410" s="11"/>
      <c r="E410" s="7" t="s">
        <v>138</v>
      </c>
      <c r="F410" s="9">
        <f>SUM(F411)</f>
        <v>71.040000000000006</v>
      </c>
      <c r="G410" s="9">
        <f>SUM(G411)</f>
        <v>0</v>
      </c>
      <c r="H410" s="9">
        <v>0</v>
      </c>
      <c r="I410" s="8">
        <v>0</v>
      </c>
      <c r="J410" s="8">
        <v>0</v>
      </c>
      <c r="K410" s="8">
        <v>0</v>
      </c>
    </row>
    <row r="411" spans="2:11" x14ac:dyDescent="0.25">
      <c r="B411" s="68"/>
      <c r="C411" s="11">
        <v>634004</v>
      </c>
      <c r="D411" s="11">
        <v>41</v>
      </c>
      <c r="E411" s="16" t="s">
        <v>362</v>
      </c>
      <c r="F411" s="17">
        <v>71.040000000000006</v>
      </c>
      <c r="G411" s="17">
        <v>0</v>
      </c>
      <c r="H411" s="17">
        <v>0</v>
      </c>
      <c r="I411" s="13">
        <v>0</v>
      </c>
      <c r="J411" s="13">
        <v>0</v>
      </c>
      <c r="K411" s="13">
        <v>0</v>
      </c>
    </row>
    <row r="412" spans="2:11" x14ac:dyDescent="0.25">
      <c r="B412" s="68"/>
      <c r="C412" s="23">
        <v>635</v>
      </c>
      <c r="D412" s="23"/>
      <c r="E412" s="7" t="s">
        <v>188</v>
      </c>
      <c r="F412" s="9">
        <f t="shared" ref="F412:K412" si="92">SUM(F413)</f>
        <v>97.19</v>
      </c>
      <c r="G412" s="9">
        <f t="shared" si="92"/>
        <v>23.98</v>
      </c>
      <c r="H412" s="9">
        <f t="shared" si="92"/>
        <v>968.63</v>
      </c>
      <c r="I412" s="8">
        <f t="shared" si="92"/>
        <v>500</v>
      </c>
      <c r="J412" s="65">
        <f t="shared" si="92"/>
        <v>600</v>
      </c>
      <c r="K412" s="65">
        <f t="shared" si="92"/>
        <v>600</v>
      </c>
    </row>
    <row r="413" spans="2:11" x14ac:dyDescent="0.25">
      <c r="B413" s="68"/>
      <c r="C413" s="21">
        <v>635006</v>
      </c>
      <c r="D413" s="21">
        <v>41</v>
      </c>
      <c r="E413" s="16" t="s">
        <v>302</v>
      </c>
      <c r="F413" s="17">
        <v>97.19</v>
      </c>
      <c r="G413" s="17">
        <v>23.98</v>
      </c>
      <c r="H413" s="17">
        <v>968.63</v>
      </c>
      <c r="I413" s="13">
        <v>500</v>
      </c>
      <c r="J413" s="61">
        <v>600</v>
      </c>
      <c r="K413" s="61">
        <v>600</v>
      </c>
    </row>
    <row r="414" spans="2:11" x14ac:dyDescent="0.25">
      <c r="B414" s="68"/>
      <c r="C414" s="6">
        <v>637</v>
      </c>
      <c r="D414" s="6"/>
      <c r="E414" s="7" t="s">
        <v>166</v>
      </c>
      <c r="F414" s="9">
        <f t="shared" ref="F414" si="93">SUM(F416:F421)</f>
        <v>2286.1</v>
      </c>
      <c r="G414" s="9">
        <f t="shared" ref="G414:K414" si="94">SUM(G416:G421)</f>
        <v>1338.1000000000001</v>
      </c>
      <c r="H414" s="9">
        <f>SUM(H415:H421)</f>
        <v>887.5</v>
      </c>
      <c r="I414" s="8">
        <f t="shared" si="94"/>
        <v>900</v>
      </c>
      <c r="J414" s="8">
        <f t="shared" si="94"/>
        <v>950</v>
      </c>
      <c r="K414" s="8">
        <f t="shared" si="94"/>
        <v>1000</v>
      </c>
    </row>
    <row r="415" spans="2:11" x14ac:dyDescent="0.25">
      <c r="B415" s="68"/>
      <c r="C415" s="11">
        <v>637003</v>
      </c>
      <c r="D415" s="11">
        <v>41</v>
      </c>
      <c r="E415" s="16" t="s">
        <v>510</v>
      </c>
      <c r="F415" s="17">
        <v>0</v>
      </c>
      <c r="G415" s="17">
        <v>0</v>
      </c>
      <c r="H415" s="17">
        <v>100</v>
      </c>
      <c r="I415" s="13">
        <v>0</v>
      </c>
      <c r="J415" s="13">
        <v>0</v>
      </c>
      <c r="K415" s="13">
        <v>0</v>
      </c>
    </row>
    <row r="416" spans="2:11" x14ac:dyDescent="0.25">
      <c r="B416" s="68"/>
      <c r="C416" s="11">
        <v>637003</v>
      </c>
      <c r="D416" s="11">
        <v>41</v>
      </c>
      <c r="E416" s="16" t="s">
        <v>303</v>
      </c>
      <c r="F416" s="17">
        <v>0</v>
      </c>
      <c r="G416" s="17">
        <v>0</v>
      </c>
      <c r="H416" s="17">
        <v>0</v>
      </c>
      <c r="I416" s="13">
        <v>0</v>
      </c>
      <c r="J416" s="13">
        <v>0</v>
      </c>
      <c r="K416" s="13">
        <v>0</v>
      </c>
    </row>
    <row r="417" spans="2:11" x14ac:dyDescent="0.25">
      <c r="B417" s="68"/>
      <c r="C417" s="11">
        <v>637004</v>
      </c>
      <c r="D417" s="11">
        <v>41</v>
      </c>
      <c r="E417" s="16" t="s">
        <v>304</v>
      </c>
      <c r="F417" s="17">
        <v>423</v>
      </c>
      <c r="G417" s="17">
        <v>0</v>
      </c>
      <c r="H417" s="17">
        <v>190</v>
      </c>
      <c r="I417" s="13">
        <v>100</v>
      </c>
      <c r="J417" s="13">
        <v>150</v>
      </c>
      <c r="K417" s="13">
        <v>200</v>
      </c>
    </row>
    <row r="418" spans="2:11" x14ac:dyDescent="0.25">
      <c r="B418" s="68"/>
      <c r="C418" s="11">
        <v>637004</v>
      </c>
      <c r="D418" s="11">
        <v>41</v>
      </c>
      <c r="E418" s="16" t="s">
        <v>439</v>
      </c>
      <c r="F418" s="17">
        <v>0</v>
      </c>
      <c r="G418" s="17">
        <v>558</v>
      </c>
      <c r="H418" s="17">
        <v>0</v>
      </c>
      <c r="I418" s="13">
        <v>0</v>
      </c>
      <c r="J418" s="13">
        <v>0</v>
      </c>
      <c r="K418" s="13">
        <v>0</v>
      </c>
    </row>
    <row r="419" spans="2:11" x14ac:dyDescent="0.25">
      <c r="B419" s="68"/>
      <c r="C419" s="11">
        <v>637005</v>
      </c>
      <c r="D419" s="11">
        <v>41</v>
      </c>
      <c r="E419" s="16" t="s">
        <v>363</v>
      </c>
      <c r="F419" s="17">
        <v>1000</v>
      </c>
      <c r="G419" s="17">
        <v>0</v>
      </c>
      <c r="H419" s="17">
        <v>0</v>
      </c>
      <c r="I419" s="13">
        <v>0</v>
      </c>
      <c r="J419" s="13">
        <v>0</v>
      </c>
      <c r="K419" s="13">
        <v>0</v>
      </c>
    </row>
    <row r="420" spans="2:11" x14ac:dyDescent="0.25">
      <c r="B420" s="66"/>
      <c r="C420" s="21">
        <v>637015</v>
      </c>
      <c r="D420" s="21">
        <v>41</v>
      </c>
      <c r="E420" s="16" t="s">
        <v>305</v>
      </c>
      <c r="F420" s="17">
        <v>497.9</v>
      </c>
      <c r="G420" s="17">
        <v>497.9</v>
      </c>
      <c r="H420" s="17">
        <v>497.9</v>
      </c>
      <c r="I420" s="18">
        <v>500</v>
      </c>
      <c r="J420" s="61">
        <v>500</v>
      </c>
      <c r="K420" s="61">
        <v>500</v>
      </c>
    </row>
    <row r="421" spans="2:11" x14ac:dyDescent="0.25">
      <c r="B421" s="66"/>
      <c r="C421" s="21">
        <v>642026</v>
      </c>
      <c r="D421" s="21">
        <v>111</v>
      </c>
      <c r="E421" s="16" t="s">
        <v>306</v>
      </c>
      <c r="F421" s="17">
        <v>365.2</v>
      </c>
      <c r="G421" s="17">
        <v>282.2</v>
      </c>
      <c r="H421" s="17">
        <v>99.6</v>
      </c>
      <c r="I421" s="13">
        <v>300</v>
      </c>
      <c r="J421" s="61">
        <v>300</v>
      </c>
      <c r="K421" s="61">
        <v>300</v>
      </c>
    </row>
    <row r="422" spans="2:11" x14ac:dyDescent="0.25">
      <c r="B422" s="31" t="s">
        <v>471</v>
      </c>
      <c r="C422" s="21"/>
      <c r="D422" s="21"/>
      <c r="E422" s="7" t="s">
        <v>307</v>
      </c>
      <c r="F422" s="9">
        <f t="shared" ref="F422:K422" si="95">SUM(F427)</f>
        <v>1936.98</v>
      </c>
      <c r="G422" s="9">
        <f>SUM(G423+G425)</f>
        <v>1824.75</v>
      </c>
      <c r="H422" s="9">
        <f>SUM(H423+H425)</f>
        <v>1132.47</v>
      </c>
      <c r="I422" s="8">
        <f>SUM(I423+I425)</f>
        <v>1600</v>
      </c>
      <c r="J422" s="65">
        <f t="shared" si="95"/>
        <v>1950</v>
      </c>
      <c r="K422" s="65">
        <f t="shared" si="95"/>
        <v>1900</v>
      </c>
    </row>
    <row r="423" spans="2:11" x14ac:dyDescent="0.25">
      <c r="B423" s="70"/>
      <c r="C423" s="106">
        <v>633</v>
      </c>
      <c r="D423" s="106"/>
      <c r="E423" s="7" t="s">
        <v>183</v>
      </c>
      <c r="F423" s="9">
        <f t="shared" ref="F423:K423" si="96">SUM(F424)</f>
        <v>0</v>
      </c>
      <c r="G423" s="9">
        <f t="shared" si="96"/>
        <v>34.200000000000003</v>
      </c>
      <c r="H423" s="9">
        <f t="shared" si="96"/>
        <v>140.72999999999999</v>
      </c>
      <c r="I423" s="8">
        <f t="shared" si="96"/>
        <v>100</v>
      </c>
      <c r="J423" s="65">
        <f t="shared" si="96"/>
        <v>0</v>
      </c>
      <c r="K423" s="65">
        <f t="shared" si="96"/>
        <v>0</v>
      </c>
    </row>
    <row r="424" spans="2:11" x14ac:dyDescent="0.25">
      <c r="B424" s="70"/>
      <c r="C424" s="21">
        <v>633006</v>
      </c>
      <c r="D424" s="21">
        <v>41</v>
      </c>
      <c r="E424" s="16" t="s">
        <v>184</v>
      </c>
      <c r="F424" s="17">
        <v>0</v>
      </c>
      <c r="G424" s="17">
        <v>34.200000000000003</v>
      </c>
      <c r="H424" s="17">
        <v>140.72999999999999</v>
      </c>
      <c r="I424" s="13">
        <v>100</v>
      </c>
      <c r="J424" s="61">
        <v>0</v>
      </c>
      <c r="K424" s="61">
        <v>0</v>
      </c>
    </row>
    <row r="425" spans="2:11" x14ac:dyDescent="0.25">
      <c r="B425" s="70"/>
      <c r="C425" s="106">
        <v>642</v>
      </c>
      <c r="D425" s="106"/>
      <c r="E425" s="7" t="s">
        <v>246</v>
      </c>
      <c r="F425" s="9">
        <f t="shared" ref="F425:K425" si="97">SUM(F426:F427)</f>
        <v>1936.98</v>
      </c>
      <c r="G425" s="9">
        <f t="shared" si="97"/>
        <v>1790.55</v>
      </c>
      <c r="H425" s="9">
        <f t="shared" si="97"/>
        <v>991.74</v>
      </c>
      <c r="I425" s="8">
        <f t="shared" si="97"/>
        <v>1500</v>
      </c>
      <c r="J425" s="65">
        <f t="shared" si="97"/>
        <v>1950</v>
      </c>
      <c r="K425" s="65">
        <f t="shared" si="97"/>
        <v>1900</v>
      </c>
    </row>
    <row r="426" spans="2:11" x14ac:dyDescent="0.25">
      <c r="B426" s="70"/>
      <c r="C426" s="21">
        <v>642026</v>
      </c>
      <c r="D426" s="21">
        <v>41</v>
      </c>
      <c r="E426" s="16" t="s">
        <v>470</v>
      </c>
      <c r="F426" s="17">
        <v>0</v>
      </c>
      <c r="G426" s="17">
        <v>143.30000000000001</v>
      </c>
      <c r="H426" s="17">
        <v>92.3</v>
      </c>
      <c r="I426" s="13">
        <v>0</v>
      </c>
      <c r="J426" s="61">
        <v>0</v>
      </c>
      <c r="K426" s="61">
        <v>0</v>
      </c>
    </row>
    <row r="427" spans="2:11" x14ac:dyDescent="0.25">
      <c r="B427" s="66"/>
      <c r="C427" s="21">
        <v>642026</v>
      </c>
      <c r="D427" s="21">
        <v>111</v>
      </c>
      <c r="E427" s="16" t="s">
        <v>308</v>
      </c>
      <c r="F427" s="17">
        <v>1936.98</v>
      </c>
      <c r="G427" s="17">
        <v>1647.25</v>
      </c>
      <c r="H427" s="17">
        <v>899.44</v>
      </c>
      <c r="I427" s="13">
        <v>1500</v>
      </c>
      <c r="J427" s="61">
        <v>1950</v>
      </c>
      <c r="K427" s="61">
        <v>1900</v>
      </c>
    </row>
    <row r="428" spans="2:11" ht="15" customHeight="1" x14ac:dyDescent="0.25">
      <c r="B428" s="215" t="s">
        <v>511</v>
      </c>
      <c r="C428" s="107"/>
      <c r="D428" s="107"/>
      <c r="E428" s="7" t="s">
        <v>512</v>
      </c>
      <c r="F428" s="9">
        <f t="shared" ref="F428:K428" si="98">SUM(F429)</f>
        <v>0</v>
      </c>
      <c r="G428" s="9">
        <f t="shared" si="98"/>
        <v>0</v>
      </c>
      <c r="H428" s="9">
        <f t="shared" si="98"/>
        <v>1398.88</v>
      </c>
      <c r="I428" s="8">
        <f t="shared" si="98"/>
        <v>1400</v>
      </c>
      <c r="J428" s="65">
        <f t="shared" si="98"/>
        <v>0</v>
      </c>
      <c r="K428" s="65">
        <f t="shared" si="98"/>
        <v>0</v>
      </c>
    </row>
    <row r="429" spans="2:11" ht="15" customHeight="1" x14ac:dyDescent="0.25">
      <c r="B429" s="216"/>
      <c r="C429" s="21">
        <v>637014</v>
      </c>
      <c r="D429" s="21">
        <v>41</v>
      </c>
      <c r="E429" s="16" t="s">
        <v>155</v>
      </c>
      <c r="F429" s="17">
        <v>0</v>
      </c>
      <c r="G429" s="17">
        <v>0</v>
      </c>
      <c r="H429" s="17">
        <v>1398.88</v>
      </c>
      <c r="I429" s="13">
        <v>1400</v>
      </c>
      <c r="J429" s="61">
        <v>0</v>
      </c>
      <c r="K429" s="61">
        <v>0</v>
      </c>
    </row>
    <row r="430" spans="2:11" x14ac:dyDescent="0.25">
      <c r="B430" s="69" t="s">
        <v>309</v>
      </c>
      <c r="C430" s="23"/>
      <c r="D430" s="23"/>
      <c r="E430" s="7" t="s">
        <v>310</v>
      </c>
      <c r="F430" s="9">
        <f>SUM(F431:F432)</f>
        <v>29.25</v>
      </c>
      <c r="G430" s="9">
        <f>SUM(G431:G431:G433)</f>
        <v>16.25</v>
      </c>
      <c r="H430" s="9">
        <f>SUM(H431+H433)</f>
        <v>0</v>
      </c>
      <c r="I430" s="8">
        <f>SUM(I431:I432)</f>
        <v>0</v>
      </c>
      <c r="J430" s="65">
        <f>SUM(J431:J432)</f>
        <v>0</v>
      </c>
      <c r="K430" s="65">
        <f>SUM(K431:K432)</f>
        <v>0</v>
      </c>
    </row>
    <row r="431" spans="2:11" x14ac:dyDescent="0.25">
      <c r="B431" s="66"/>
      <c r="C431" s="21">
        <v>642014</v>
      </c>
      <c r="D431" s="21">
        <v>111</v>
      </c>
      <c r="E431" s="16" t="s">
        <v>311</v>
      </c>
      <c r="F431" s="17">
        <v>0</v>
      </c>
      <c r="G431" s="17">
        <v>0</v>
      </c>
      <c r="H431" s="17">
        <v>0</v>
      </c>
      <c r="I431" s="13">
        <v>0</v>
      </c>
      <c r="J431" s="61">
        <v>0</v>
      </c>
      <c r="K431" s="61">
        <v>0</v>
      </c>
    </row>
    <row r="432" spans="2:11" x14ac:dyDescent="0.25">
      <c r="B432" s="66"/>
      <c r="C432" s="21">
        <v>637015</v>
      </c>
      <c r="D432" s="21">
        <v>41</v>
      </c>
      <c r="E432" s="16" t="s">
        <v>312</v>
      </c>
      <c r="F432" s="17">
        <v>29.25</v>
      </c>
      <c r="G432" s="17">
        <v>0</v>
      </c>
      <c r="H432" s="17">
        <v>0</v>
      </c>
      <c r="I432" s="13">
        <v>0</v>
      </c>
      <c r="J432" s="61">
        <v>0</v>
      </c>
      <c r="K432" s="61">
        <v>0</v>
      </c>
    </row>
    <row r="433" spans="2:11" x14ac:dyDescent="0.25">
      <c r="B433" s="66"/>
      <c r="C433" s="21">
        <v>637015</v>
      </c>
      <c r="D433" s="21">
        <v>111</v>
      </c>
      <c r="E433" s="16" t="s">
        <v>312</v>
      </c>
      <c r="F433" s="17">
        <v>0</v>
      </c>
      <c r="G433" s="17">
        <v>16.25</v>
      </c>
      <c r="H433" s="17">
        <v>0</v>
      </c>
      <c r="I433" s="13">
        <v>0</v>
      </c>
      <c r="J433" s="61">
        <v>0</v>
      </c>
      <c r="K433" s="61">
        <v>0</v>
      </c>
    </row>
    <row r="434" spans="2:11" x14ac:dyDescent="0.25">
      <c r="B434" s="66"/>
      <c r="C434" s="16"/>
      <c r="D434" s="16"/>
      <c r="E434" s="16"/>
      <c r="F434" s="17"/>
      <c r="G434" s="17"/>
      <c r="H434" s="17"/>
      <c r="I434" s="13"/>
      <c r="J434" s="13"/>
      <c r="K434" s="13"/>
    </row>
    <row r="435" spans="2:11" x14ac:dyDescent="0.25">
      <c r="B435" s="175" t="s">
        <v>313</v>
      </c>
      <c r="C435" s="175"/>
      <c r="D435" s="175"/>
      <c r="E435" s="175"/>
      <c r="F435" s="64">
        <f>SUM(F430+F422+F395+F387+F371+F368+F342+F314+F306+F298+F295+F174+F163+F153+F146+F118+F115+F8)</f>
        <v>116327.14</v>
      </c>
      <c r="G435" s="64">
        <f>SUM(G430+G422+G395+G387+G371+G368+G342+G314+G306+G298+G295+G174+G171+G163+G153+G146+G118+G115+G8)</f>
        <v>135723.60999999999</v>
      </c>
      <c r="H435" s="64">
        <f>SUM(H430+H428+H422+H395+H387+H371+H368+H342+H314+H306+H298+H295+H174+H171+H163+H153+H146+H118+H115+H8)</f>
        <v>142965.75</v>
      </c>
      <c r="I435" s="65">
        <f>SUM(I430+I428+I422+I395+I387+I371+I368+I342+I314+I306+I298+I295+I174+I171+I163+I153+I146+I118+I115+I8)</f>
        <v>126835.1</v>
      </c>
      <c r="J435" s="65">
        <f>SUM(J430+J422+J395+J387+J371+J368+J342+J314+J306+J298+J295+J174+J163+J153+J146+J118+J115+J8)</f>
        <v>110047</v>
      </c>
      <c r="K435" s="65">
        <f>SUM(K430+K422+K395+K387+K371+K368+K342+K314+K306+K298+K295+K174+K163+K153+K146+K118+K115+K8)</f>
        <v>119880</v>
      </c>
    </row>
    <row r="436" spans="2:11" x14ac:dyDescent="0.25">
      <c r="B436" s="63"/>
      <c r="C436" s="23"/>
      <c r="D436" s="23"/>
      <c r="E436" s="23"/>
      <c r="F436" s="64"/>
      <c r="G436" s="64"/>
      <c r="H436" s="64"/>
      <c r="I436" s="65"/>
      <c r="J436" s="65"/>
      <c r="K436" s="65"/>
    </row>
    <row r="437" spans="2:11" x14ac:dyDescent="0.25">
      <c r="B437" s="66"/>
      <c r="C437" s="16"/>
      <c r="D437" s="16"/>
      <c r="E437" s="7" t="s">
        <v>314</v>
      </c>
      <c r="F437" s="9">
        <v>69400</v>
      </c>
      <c r="G437" s="9">
        <v>69400</v>
      </c>
      <c r="H437" s="9">
        <v>47896</v>
      </c>
      <c r="I437" s="218">
        <v>69087</v>
      </c>
      <c r="J437" s="8">
        <v>70000</v>
      </c>
      <c r="K437" s="8">
        <v>70000</v>
      </c>
    </row>
    <row r="438" spans="2:11" x14ac:dyDescent="0.25">
      <c r="B438" s="66"/>
      <c r="C438" s="16"/>
      <c r="D438" s="16"/>
      <c r="E438" s="7" t="s">
        <v>315</v>
      </c>
      <c r="F438" s="9">
        <v>0</v>
      </c>
      <c r="G438" s="9">
        <v>0</v>
      </c>
      <c r="H438" s="9">
        <v>0</v>
      </c>
      <c r="I438" s="218">
        <v>0</v>
      </c>
      <c r="J438" s="8">
        <v>0</v>
      </c>
      <c r="K438" s="8">
        <v>0</v>
      </c>
    </row>
    <row r="439" spans="2:11" x14ac:dyDescent="0.25">
      <c r="B439" s="66"/>
      <c r="C439" s="16"/>
      <c r="D439" s="16"/>
      <c r="E439" s="7" t="s">
        <v>316</v>
      </c>
      <c r="F439" s="9">
        <v>0</v>
      </c>
      <c r="G439" s="9">
        <v>0</v>
      </c>
      <c r="H439" s="9">
        <v>0</v>
      </c>
      <c r="I439" s="218">
        <v>0</v>
      </c>
      <c r="J439" s="8">
        <v>0</v>
      </c>
      <c r="K439" s="8">
        <v>0</v>
      </c>
    </row>
    <row r="440" spans="2:11" x14ac:dyDescent="0.25">
      <c r="B440" s="66"/>
      <c r="C440" s="16"/>
      <c r="D440" s="16"/>
      <c r="E440" s="7" t="s">
        <v>317</v>
      </c>
      <c r="F440" s="9">
        <v>189453</v>
      </c>
      <c r="G440" s="9">
        <v>189453</v>
      </c>
      <c r="H440" s="9">
        <v>142102</v>
      </c>
      <c r="I440" s="218">
        <v>195000</v>
      </c>
      <c r="J440" s="8">
        <v>180000</v>
      </c>
      <c r="K440" s="8">
        <v>190000</v>
      </c>
    </row>
    <row r="441" spans="2:11" x14ac:dyDescent="0.25">
      <c r="B441" s="66"/>
      <c r="C441" s="16"/>
      <c r="D441" s="16"/>
      <c r="E441" s="7"/>
      <c r="F441" s="9"/>
      <c r="G441" s="9"/>
      <c r="H441" s="9"/>
      <c r="I441" s="8"/>
      <c r="J441" s="8"/>
      <c r="K441" s="8"/>
    </row>
    <row r="442" spans="2:11" x14ac:dyDescent="0.25">
      <c r="B442" s="7" t="s">
        <v>318</v>
      </c>
      <c r="C442" s="16"/>
      <c r="D442" s="16"/>
      <c r="E442" s="7"/>
      <c r="F442" s="9">
        <f>SUM(F435+F437+F440)</f>
        <v>375180.14</v>
      </c>
      <c r="G442" s="9">
        <f>SUM(G435+G437+G440)</f>
        <v>394576.61</v>
      </c>
      <c r="H442" s="9">
        <f>SUM(H437+H440+H435)</f>
        <v>332963.75</v>
      </c>
      <c r="I442" s="8">
        <f>SUM(I435+I437+I440+I438+I439)</f>
        <v>390922.1</v>
      </c>
      <c r="J442" s="8">
        <f>SUM(J435+J437+J440+J438+J439)</f>
        <v>360047</v>
      </c>
      <c r="K442" s="8">
        <f>SUM(K435+K437+K440+K438+K439)</f>
        <v>379880</v>
      </c>
    </row>
    <row r="443" spans="2:11" x14ac:dyDescent="0.25">
      <c r="B443" s="66"/>
      <c r="C443" s="16"/>
      <c r="D443" s="16"/>
      <c r="E443" s="7"/>
      <c r="F443" s="9"/>
      <c r="G443" s="9"/>
      <c r="H443" s="9"/>
      <c r="I443" s="8"/>
      <c r="J443" s="8"/>
      <c r="K443" s="8"/>
    </row>
    <row r="444" spans="2:11" x14ac:dyDescent="0.25">
      <c r="B444" s="7" t="s">
        <v>319</v>
      </c>
      <c r="C444" s="7"/>
      <c r="D444" s="7"/>
      <c r="E444" s="7"/>
      <c r="F444" s="9">
        <f>SUM(F450+F458+F463+F467+F474)</f>
        <v>15600.64</v>
      </c>
      <c r="G444" s="9">
        <f>SUM(G446+G450+G458+G463+G467+G470+G474)</f>
        <v>14459.98</v>
      </c>
      <c r="H444" s="9">
        <f>SUM(H446+H450+H458+H463+H470+H474)</f>
        <v>17838.48</v>
      </c>
      <c r="I444" s="8">
        <f>SUM(I450+I458+I467+I474)</f>
        <v>5000</v>
      </c>
      <c r="J444" s="8">
        <v>0</v>
      </c>
      <c r="K444" s="8">
        <v>0</v>
      </c>
    </row>
    <row r="445" spans="2:11" x14ac:dyDescent="0.25">
      <c r="B445" s="83"/>
      <c r="C445" s="7"/>
      <c r="D445" s="7"/>
      <c r="E445" s="7"/>
      <c r="F445" s="9"/>
      <c r="G445" s="9"/>
      <c r="H445" s="9"/>
      <c r="I445" s="8"/>
      <c r="J445" s="8"/>
      <c r="K445" s="8"/>
    </row>
    <row r="446" spans="2:11" x14ac:dyDescent="0.25">
      <c r="B446" s="70" t="s">
        <v>440</v>
      </c>
      <c r="C446" s="7"/>
      <c r="D446" s="7"/>
      <c r="E446" s="7" t="s">
        <v>441</v>
      </c>
      <c r="F446" s="9">
        <f t="shared" ref="F446:K446" si="99">SUM(F447)</f>
        <v>0</v>
      </c>
      <c r="G446" s="9">
        <f t="shared" si="99"/>
        <v>8704.94</v>
      </c>
      <c r="H446" s="9">
        <f t="shared" si="99"/>
        <v>0</v>
      </c>
      <c r="I446" s="8">
        <f t="shared" si="99"/>
        <v>0</v>
      </c>
      <c r="J446" s="8">
        <f t="shared" si="99"/>
        <v>0</v>
      </c>
      <c r="K446" s="8">
        <f t="shared" si="99"/>
        <v>0</v>
      </c>
    </row>
    <row r="447" spans="2:11" x14ac:dyDescent="0.25">
      <c r="B447" s="70"/>
      <c r="C447" s="7">
        <v>717</v>
      </c>
      <c r="D447" s="7"/>
      <c r="E447" s="7" t="s">
        <v>336</v>
      </c>
      <c r="F447" s="9">
        <f t="shared" ref="F447" si="100">SUM(F448:F449)</f>
        <v>0</v>
      </c>
      <c r="G447" s="9">
        <f t="shared" ref="G447:K447" si="101">SUM(G448:G449)</f>
        <v>8704.94</v>
      </c>
      <c r="H447" s="9">
        <v>0</v>
      </c>
      <c r="I447" s="8">
        <f t="shared" si="101"/>
        <v>0</v>
      </c>
      <c r="J447" s="8">
        <f t="shared" si="101"/>
        <v>0</v>
      </c>
      <c r="K447" s="8">
        <f t="shared" si="101"/>
        <v>0</v>
      </c>
    </row>
    <row r="448" spans="2:11" x14ac:dyDescent="0.25">
      <c r="B448" s="70"/>
      <c r="C448" s="16">
        <v>717002</v>
      </c>
      <c r="D448" s="16">
        <v>46</v>
      </c>
      <c r="E448" s="16" t="s">
        <v>442</v>
      </c>
      <c r="F448" s="17">
        <v>0</v>
      </c>
      <c r="G448" s="17">
        <v>3704.94</v>
      </c>
      <c r="H448" s="17">
        <v>0</v>
      </c>
      <c r="I448" s="13">
        <v>0</v>
      </c>
      <c r="J448" s="13">
        <v>0</v>
      </c>
      <c r="K448" s="13">
        <v>0</v>
      </c>
    </row>
    <row r="449" spans="2:11" x14ac:dyDescent="0.25">
      <c r="B449" s="70"/>
      <c r="C449" s="16">
        <v>717002</v>
      </c>
      <c r="D449" s="100" t="s">
        <v>375</v>
      </c>
      <c r="E449" s="16" t="s">
        <v>442</v>
      </c>
      <c r="F449" s="17">
        <v>0</v>
      </c>
      <c r="G449" s="17">
        <v>5000</v>
      </c>
      <c r="H449" s="17">
        <v>0</v>
      </c>
      <c r="I449" s="13">
        <v>0</v>
      </c>
      <c r="J449" s="13">
        <v>0</v>
      </c>
      <c r="K449" s="13">
        <v>0</v>
      </c>
    </row>
    <row r="450" spans="2:11" x14ac:dyDescent="0.25">
      <c r="B450" s="170" t="s">
        <v>320</v>
      </c>
      <c r="C450" s="7"/>
      <c r="D450" s="7"/>
      <c r="E450" s="7" t="s">
        <v>321</v>
      </c>
      <c r="F450" s="9">
        <f t="shared" ref="F450:K450" si="102">SUM(F451)</f>
        <v>9297.14</v>
      </c>
      <c r="G450" s="9">
        <f t="shared" si="102"/>
        <v>0</v>
      </c>
      <c r="H450" s="9">
        <f t="shared" si="102"/>
        <v>687.5</v>
      </c>
      <c r="I450" s="8">
        <f t="shared" si="102"/>
        <v>5000</v>
      </c>
      <c r="J450" s="8">
        <f t="shared" si="102"/>
        <v>0</v>
      </c>
      <c r="K450" s="8">
        <f t="shared" si="102"/>
        <v>0</v>
      </c>
    </row>
    <row r="451" spans="2:11" x14ac:dyDescent="0.25">
      <c r="B451" s="171"/>
      <c r="C451" s="7">
        <v>710</v>
      </c>
      <c r="D451" s="7"/>
      <c r="E451" s="7" t="s">
        <v>322</v>
      </c>
      <c r="F451" s="9">
        <f>SUM(F452:F457)</f>
        <v>9297.14</v>
      </c>
      <c r="G451" s="9">
        <f>SUM(G452:G457)</f>
        <v>0</v>
      </c>
      <c r="H451" s="9">
        <f>SUM(H453:H456)</f>
        <v>687.5</v>
      </c>
      <c r="I451" s="8">
        <f>SUM(I453:I457)</f>
        <v>5000</v>
      </c>
      <c r="J451" s="8">
        <f>SUM(J453:J457)</f>
        <v>0</v>
      </c>
      <c r="K451" s="8">
        <f>SUM(K453:K457)</f>
        <v>0</v>
      </c>
    </row>
    <row r="452" spans="2:11" x14ac:dyDescent="0.25">
      <c r="B452" s="171"/>
      <c r="C452" s="16">
        <v>713004</v>
      </c>
      <c r="D452" s="16">
        <v>43</v>
      </c>
      <c r="E452" s="16" t="s">
        <v>366</v>
      </c>
      <c r="F452" s="17">
        <v>470</v>
      </c>
      <c r="G452" s="17">
        <v>0</v>
      </c>
      <c r="H452" s="17">
        <v>0</v>
      </c>
      <c r="I452" s="13">
        <v>0</v>
      </c>
      <c r="J452" s="13">
        <v>0</v>
      </c>
      <c r="K452" s="13">
        <v>0</v>
      </c>
    </row>
    <row r="453" spans="2:11" x14ac:dyDescent="0.25">
      <c r="B453" s="171"/>
      <c r="C453" s="16">
        <v>714004</v>
      </c>
      <c r="D453" s="16">
        <v>46</v>
      </c>
      <c r="E453" s="16" t="s">
        <v>323</v>
      </c>
      <c r="F453" s="17">
        <v>0</v>
      </c>
      <c r="G453" s="17">
        <v>0</v>
      </c>
      <c r="H453" s="17">
        <v>0</v>
      </c>
      <c r="I453" s="13">
        <v>0</v>
      </c>
      <c r="J453" s="13">
        <v>0</v>
      </c>
      <c r="K453" s="13">
        <v>0</v>
      </c>
    </row>
    <row r="454" spans="2:11" x14ac:dyDescent="0.25">
      <c r="B454" s="171"/>
      <c r="C454" s="16">
        <v>717001</v>
      </c>
      <c r="D454" s="16">
        <v>46</v>
      </c>
      <c r="E454" s="118" t="s">
        <v>516</v>
      </c>
      <c r="F454" s="116">
        <v>0</v>
      </c>
      <c r="G454" s="116">
        <v>0</v>
      </c>
      <c r="H454" s="116">
        <v>687.5</v>
      </c>
      <c r="I454" s="13">
        <v>0</v>
      </c>
      <c r="J454" s="13">
        <v>0</v>
      </c>
      <c r="K454" s="13">
        <v>0</v>
      </c>
    </row>
    <row r="455" spans="2:11" x14ac:dyDescent="0.25">
      <c r="B455" s="171"/>
      <c r="C455" s="16">
        <v>717003</v>
      </c>
      <c r="D455" s="16">
        <v>46</v>
      </c>
      <c r="E455" s="16" t="s">
        <v>324</v>
      </c>
      <c r="F455" s="17">
        <v>3202.07</v>
      </c>
      <c r="G455" s="17">
        <v>0</v>
      </c>
      <c r="H455" s="17">
        <v>0</v>
      </c>
      <c r="I455" s="13">
        <v>0</v>
      </c>
      <c r="J455" s="13">
        <v>0</v>
      </c>
      <c r="K455" s="13">
        <v>0</v>
      </c>
    </row>
    <row r="456" spans="2:11" x14ac:dyDescent="0.25">
      <c r="B456" s="171"/>
      <c r="C456" s="16">
        <v>717002</v>
      </c>
      <c r="D456" s="16">
        <v>46</v>
      </c>
      <c r="E456" s="16" t="s">
        <v>325</v>
      </c>
      <c r="F456" s="17">
        <v>5625.07</v>
      </c>
      <c r="G456" s="17">
        <v>0</v>
      </c>
      <c r="H456" s="17">
        <v>0</v>
      </c>
      <c r="I456" s="13">
        <v>0</v>
      </c>
      <c r="J456" s="13">
        <v>0</v>
      </c>
      <c r="K456" s="13">
        <v>0</v>
      </c>
    </row>
    <row r="457" spans="2:11" x14ac:dyDescent="0.25">
      <c r="B457" s="171"/>
      <c r="C457" s="16" t="s">
        <v>326</v>
      </c>
      <c r="D457" s="16">
        <v>46</v>
      </c>
      <c r="E457" s="16" t="s">
        <v>327</v>
      </c>
      <c r="F457" s="17">
        <v>0</v>
      </c>
      <c r="G457" s="17">
        <v>0</v>
      </c>
      <c r="H457" s="17">
        <v>0</v>
      </c>
      <c r="I457" s="13">
        <v>5000</v>
      </c>
      <c r="J457" s="13">
        <v>0</v>
      </c>
      <c r="K457" s="13">
        <v>0</v>
      </c>
    </row>
    <row r="458" spans="2:11" x14ac:dyDescent="0.25">
      <c r="B458" s="172" t="s">
        <v>352</v>
      </c>
      <c r="C458" s="7"/>
      <c r="D458" s="7"/>
      <c r="E458" s="7" t="s">
        <v>88</v>
      </c>
      <c r="F458" s="9">
        <f t="shared" ref="F458" si="103">SUM(F459+F461)</f>
        <v>769</v>
      </c>
      <c r="G458" s="9">
        <f t="shared" ref="G458:K458" si="104">SUM(G459+G461)</f>
        <v>0</v>
      </c>
      <c r="H458" s="9">
        <f t="shared" si="104"/>
        <v>454</v>
      </c>
      <c r="I458" s="8">
        <f t="shared" si="104"/>
        <v>0</v>
      </c>
      <c r="J458" s="8">
        <f t="shared" si="104"/>
        <v>0</v>
      </c>
      <c r="K458" s="8">
        <f t="shared" si="104"/>
        <v>0</v>
      </c>
    </row>
    <row r="459" spans="2:11" x14ac:dyDescent="0.25">
      <c r="B459" s="171"/>
      <c r="C459" s="7">
        <v>711</v>
      </c>
      <c r="D459" s="7"/>
      <c r="E459" s="7" t="s">
        <v>328</v>
      </c>
      <c r="F459" s="9">
        <f t="shared" ref="F459:K459" si="105">SUM(F460)</f>
        <v>0</v>
      </c>
      <c r="G459" s="9">
        <f t="shared" si="105"/>
        <v>0</v>
      </c>
      <c r="H459" s="9">
        <f t="shared" si="105"/>
        <v>0</v>
      </c>
      <c r="I459" s="8">
        <f t="shared" si="105"/>
        <v>0</v>
      </c>
      <c r="J459" s="8">
        <f t="shared" si="105"/>
        <v>0</v>
      </c>
      <c r="K459" s="8">
        <f t="shared" si="105"/>
        <v>0</v>
      </c>
    </row>
    <row r="460" spans="2:11" x14ac:dyDescent="0.25">
      <c r="B460" s="171"/>
      <c r="C460" s="16">
        <v>711001</v>
      </c>
      <c r="D460" s="16">
        <v>43</v>
      </c>
      <c r="E460" s="16" t="s">
        <v>329</v>
      </c>
      <c r="F460" s="17">
        <v>0</v>
      </c>
      <c r="G460" s="17">
        <v>0</v>
      </c>
      <c r="H460" s="17">
        <v>0</v>
      </c>
      <c r="I460" s="18">
        <v>0</v>
      </c>
      <c r="J460" s="13">
        <v>0</v>
      </c>
      <c r="K460" s="13">
        <v>0</v>
      </c>
    </row>
    <row r="461" spans="2:11" x14ac:dyDescent="0.25">
      <c r="B461" s="171"/>
      <c r="C461" s="7">
        <v>713</v>
      </c>
      <c r="D461" s="7"/>
      <c r="E461" s="7" t="s">
        <v>330</v>
      </c>
      <c r="F461" s="9">
        <f t="shared" ref="F461:K461" si="106">SUM(F462)</f>
        <v>769</v>
      </c>
      <c r="G461" s="9">
        <f t="shared" si="106"/>
        <v>0</v>
      </c>
      <c r="H461" s="9">
        <f t="shared" si="106"/>
        <v>454</v>
      </c>
      <c r="I461" s="8">
        <f t="shared" si="106"/>
        <v>0</v>
      </c>
      <c r="J461" s="8">
        <f t="shared" si="106"/>
        <v>0</v>
      </c>
      <c r="K461" s="8">
        <f t="shared" si="106"/>
        <v>0</v>
      </c>
    </row>
    <row r="462" spans="2:11" x14ac:dyDescent="0.25">
      <c r="B462" s="177"/>
      <c r="C462" s="16">
        <v>713002</v>
      </c>
      <c r="D462" s="16">
        <v>46</v>
      </c>
      <c r="E462" s="16" t="s">
        <v>331</v>
      </c>
      <c r="F462" s="17">
        <v>769</v>
      </c>
      <c r="G462" s="17">
        <v>0</v>
      </c>
      <c r="H462" s="17">
        <v>454</v>
      </c>
      <c r="I462" s="18">
        <v>0</v>
      </c>
      <c r="J462" s="13">
        <v>0</v>
      </c>
      <c r="K462" s="13">
        <v>0</v>
      </c>
    </row>
    <row r="463" spans="2:11" x14ac:dyDescent="0.25">
      <c r="B463" s="110" t="s">
        <v>440</v>
      </c>
      <c r="C463" s="7"/>
      <c r="D463" s="7"/>
      <c r="E463" s="7" t="s">
        <v>441</v>
      </c>
      <c r="F463" s="9">
        <f>SUM(F464)</f>
        <v>3000</v>
      </c>
      <c r="G463" s="9">
        <f>SUM(G464)</f>
        <v>0</v>
      </c>
      <c r="H463" s="9">
        <f>SUM(H464)</f>
        <v>5439</v>
      </c>
      <c r="I463" s="92">
        <v>0</v>
      </c>
      <c r="J463" s="8">
        <v>0</v>
      </c>
      <c r="K463" s="8">
        <v>0</v>
      </c>
    </row>
    <row r="464" spans="2:11" x14ac:dyDescent="0.25">
      <c r="B464" s="108"/>
      <c r="C464" s="7">
        <v>717</v>
      </c>
      <c r="D464" s="16"/>
      <c r="E464" s="7" t="s">
        <v>364</v>
      </c>
      <c r="F464" s="9">
        <f>SUM(F466)</f>
        <v>3000</v>
      </c>
      <c r="G464" s="9">
        <f>SUM(G466)</f>
        <v>0</v>
      </c>
      <c r="H464" s="9">
        <f>SUM(H465:H466)</f>
        <v>5439</v>
      </c>
      <c r="I464" s="92">
        <v>0</v>
      </c>
      <c r="J464" s="8">
        <v>0</v>
      </c>
      <c r="K464" s="8">
        <v>0</v>
      </c>
    </row>
    <row r="465" spans="2:11" x14ac:dyDescent="0.25">
      <c r="B465" s="108"/>
      <c r="C465" s="16">
        <v>717002</v>
      </c>
      <c r="D465" s="16">
        <v>46</v>
      </c>
      <c r="E465" s="16" t="s">
        <v>514</v>
      </c>
      <c r="F465" s="17">
        <v>0</v>
      </c>
      <c r="G465" s="17">
        <v>0</v>
      </c>
      <c r="H465" s="17">
        <v>5439</v>
      </c>
      <c r="I465" s="18">
        <v>0</v>
      </c>
      <c r="J465" s="13">
        <v>0</v>
      </c>
      <c r="K465" s="13">
        <v>0</v>
      </c>
    </row>
    <row r="466" spans="2:11" x14ac:dyDescent="0.25">
      <c r="B466" s="109"/>
      <c r="C466" s="16">
        <v>717002</v>
      </c>
      <c r="D466" s="16">
        <v>46</v>
      </c>
      <c r="E466" s="16" t="s">
        <v>365</v>
      </c>
      <c r="F466" s="17">
        <v>3000</v>
      </c>
      <c r="G466" s="17">
        <v>0</v>
      </c>
      <c r="H466" s="17">
        <v>0</v>
      </c>
      <c r="I466" s="18">
        <v>0</v>
      </c>
      <c r="J466" s="13">
        <v>0</v>
      </c>
      <c r="K466" s="13">
        <v>0</v>
      </c>
    </row>
    <row r="467" spans="2:11" x14ac:dyDescent="0.25">
      <c r="B467" s="111" t="s">
        <v>261</v>
      </c>
      <c r="C467" s="7"/>
      <c r="D467" s="7"/>
      <c r="E467" s="7" t="s">
        <v>332</v>
      </c>
      <c r="F467" s="9">
        <f t="shared" ref="F467:K470" si="107">SUM(F468)</f>
        <v>0</v>
      </c>
      <c r="G467" s="9">
        <f t="shared" si="107"/>
        <v>0</v>
      </c>
      <c r="H467" s="9">
        <f t="shared" si="107"/>
        <v>0</v>
      </c>
      <c r="I467" s="8">
        <f t="shared" si="107"/>
        <v>0</v>
      </c>
      <c r="J467" s="8">
        <f t="shared" si="107"/>
        <v>0</v>
      </c>
      <c r="K467" s="8">
        <f t="shared" si="107"/>
        <v>0</v>
      </c>
    </row>
    <row r="468" spans="2:11" x14ac:dyDescent="0.25">
      <c r="B468" s="112"/>
      <c r="C468" s="7">
        <v>713</v>
      </c>
      <c r="D468" s="7"/>
      <c r="E468" s="7" t="s">
        <v>333</v>
      </c>
      <c r="F468" s="9">
        <f t="shared" si="107"/>
        <v>0</v>
      </c>
      <c r="G468" s="9">
        <f t="shared" si="107"/>
        <v>0</v>
      </c>
      <c r="H468" s="9">
        <f t="shared" si="107"/>
        <v>0</v>
      </c>
      <c r="I468" s="8">
        <f t="shared" si="107"/>
        <v>0</v>
      </c>
      <c r="J468" s="8">
        <f t="shared" si="107"/>
        <v>0</v>
      </c>
      <c r="K468" s="8">
        <f t="shared" si="107"/>
        <v>0</v>
      </c>
    </row>
    <row r="469" spans="2:11" x14ac:dyDescent="0.25">
      <c r="B469" s="113"/>
      <c r="C469" s="16">
        <v>713002</v>
      </c>
      <c r="D469" s="16">
        <v>43</v>
      </c>
      <c r="E469" s="16" t="s">
        <v>334</v>
      </c>
      <c r="F469" s="17">
        <v>0</v>
      </c>
      <c r="G469" s="17">
        <v>0</v>
      </c>
      <c r="H469" s="17">
        <v>0</v>
      </c>
      <c r="I469" s="13">
        <v>0</v>
      </c>
      <c r="J469" s="13">
        <v>0</v>
      </c>
      <c r="K469" s="13">
        <v>0</v>
      </c>
    </row>
    <row r="470" spans="2:11" x14ac:dyDescent="0.25">
      <c r="B470" s="181" t="s">
        <v>367</v>
      </c>
      <c r="C470" s="7"/>
      <c r="D470" s="7"/>
      <c r="E470" s="7" t="s">
        <v>472</v>
      </c>
      <c r="F470" s="9">
        <f t="shared" si="107"/>
        <v>0</v>
      </c>
      <c r="G470" s="9">
        <f t="shared" si="107"/>
        <v>5755.04</v>
      </c>
      <c r="H470" s="9">
        <f t="shared" si="107"/>
        <v>1339.85</v>
      </c>
      <c r="I470" s="8">
        <f t="shared" si="107"/>
        <v>0</v>
      </c>
      <c r="J470" s="8">
        <f t="shared" si="107"/>
        <v>0</v>
      </c>
      <c r="K470" s="8">
        <f t="shared" si="107"/>
        <v>0</v>
      </c>
    </row>
    <row r="471" spans="2:11" x14ac:dyDescent="0.25">
      <c r="B471" s="182"/>
      <c r="C471" s="7">
        <v>717</v>
      </c>
      <c r="D471" s="7"/>
      <c r="E471" s="7" t="s">
        <v>364</v>
      </c>
      <c r="F471" s="9">
        <f>SUM(F473)</f>
        <v>0</v>
      </c>
      <c r="G471" s="9">
        <f>SUM(G473)</f>
        <v>5755.04</v>
      </c>
      <c r="H471" s="9">
        <f>SUM(H472:H473)</f>
        <v>1339.85</v>
      </c>
      <c r="I471" s="8">
        <f>SUM(I472:I473)</f>
        <v>0</v>
      </c>
      <c r="J471" s="8">
        <f>SUM(J472:J473)</f>
        <v>0</v>
      </c>
      <c r="K471" s="8">
        <f>SUM(K472:K473)</f>
        <v>0</v>
      </c>
    </row>
    <row r="472" spans="2:11" x14ac:dyDescent="0.25">
      <c r="B472" s="182"/>
      <c r="C472" s="16">
        <v>717002</v>
      </c>
      <c r="D472" s="16">
        <v>46</v>
      </c>
      <c r="E472" s="16" t="s">
        <v>473</v>
      </c>
      <c r="F472" s="17">
        <v>0</v>
      </c>
      <c r="G472" s="17">
        <v>0</v>
      </c>
      <c r="H472" s="17">
        <v>794.89</v>
      </c>
      <c r="I472" s="13">
        <v>0</v>
      </c>
      <c r="J472" s="13">
        <v>0</v>
      </c>
      <c r="K472" s="13">
        <v>0</v>
      </c>
    </row>
    <row r="473" spans="2:11" x14ac:dyDescent="0.25">
      <c r="B473" s="183"/>
      <c r="C473" s="16">
        <v>717002</v>
      </c>
      <c r="D473" s="16" t="s">
        <v>515</v>
      </c>
      <c r="E473" s="16" t="s">
        <v>473</v>
      </c>
      <c r="F473" s="17">
        <v>0</v>
      </c>
      <c r="G473" s="17">
        <v>5755.04</v>
      </c>
      <c r="H473" s="17">
        <v>544.96</v>
      </c>
      <c r="I473" s="13">
        <v>0</v>
      </c>
      <c r="J473" s="13">
        <v>0</v>
      </c>
      <c r="K473" s="13">
        <v>0</v>
      </c>
    </row>
    <row r="474" spans="2:11" x14ac:dyDescent="0.25">
      <c r="B474" s="172" t="s">
        <v>335</v>
      </c>
      <c r="C474" s="7"/>
      <c r="D474" s="7"/>
      <c r="E474" s="7" t="s">
        <v>298</v>
      </c>
      <c r="F474" s="9">
        <f t="shared" ref="F474:K474" si="108">SUM(F475)</f>
        <v>2534.5</v>
      </c>
      <c r="G474" s="9">
        <f t="shared" si="108"/>
        <v>0</v>
      </c>
      <c r="H474" s="9">
        <f t="shared" si="108"/>
        <v>9918.1299999999992</v>
      </c>
      <c r="I474" s="8">
        <f t="shared" si="108"/>
        <v>0</v>
      </c>
      <c r="J474" s="8">
        <f t="shared" si="108"/>
        <v>0</v>
      </c>
      <c r="K474" s="8">
        <f t="shared" si="108"/>
        <v>0</v>
      </c>
    </row>
    <row r="475" spans="2:11" x14ac:dyDescent="0.25">
      <c r="B475" s="171"/>
      <c r="C475" s="7">
        <v>717</v>
      </c>
      <c r="D475" s="7"/>
      <c r="E475" s="7" t="s">
        <v>336</v>
      </c>
      <c r="F475" s="9">
        <f t="shared" ref="F475" si="109">SUM(F476:F477)</f>
        <v>2534.5</v>
      </c>
      <c r="G475" s="9">
        <f t="shared" ref="G475:K475" si="110">SUM(G476:G477)</f>
        <v>0</v>
      </c>
      <c r="H475" s="9">
        <f t="shared" si="110"/>
        <v>9918.1299999999992</v>
      </c>
      <c r="I475" s="8">
        <f t="shared" si="110"/>
        <v>0</v>
      </c>
      <c r="J475" s="8">
        <f t="shared" si="110"/>
        <v>0</v>
      </c>
      <c r="K475" s="8">
        <f t="shared" si="110"/>
        <v>0</v>
      </c>
    </row>
    <row r="476" spans="2:11" x14ac:dyDescent="0.25">
      <c r="B476" s="171"/>
      <c r="C476" s="16">
        <v>717002</v>
      </c>
      <c r="D476" s="16">
        <v>46</v>
      </c>
      <c r="E476" s="16" t="s">
        <v>337</v>
      </c>
      <c r="F476" s="17">
        <v>2534.5</v>
      </c>
      <c r="G476" s="17">
        <v>0</v>
      </c>
      <c r="H476" s="17">
        <v>0</v>
      </c>
      <c r="I476" s="13">
        <v>0</v>
      </c>
      <c r="J476" s="13">
        <v>0</v>
      </c>
      <c r="K476" s="13">
        <v>0</v>
      </c>
    </row>
    <row r="477" spans="2:11" x14ac:dyDescent="0.25">
      <c r="B477" s="177"/>
      <c r="C477" s="16">
        <v>717003</v>
      </c>
      <c r="D477" s="16">
        <v>46</v>
      </c>
      <c r="E477" s="16" t="s">
        <v>513</v>
      </c>
      <c r="F477" s="17">
        <v>0</v>
      </c>
      <c r="G477" s="17">
        <v>0</v>
      </c>
      <c r="H477" s="17">
        <v>9918.1299999999992</v>
      </c>
      <c r="I477" s="18">
        <v>0</v>
      </c>
      <c r="J477" s="13">
        <v>0</v>
      </c>
      <c r="K477" s="13">
        <v>0</v>
      </c>
    </row>
    <row r="478" spans="2:11" x14ac:dyDescent="0.25">
      <c r="B478" s="39"/>
      <c r="C478" s="16"/>
      <c r="D478" s="16"/>
      <c r="E478" s="16"/>
      <c r="F478" s="17"/>
      <c r="G478" s="17"/>
      <c r="H478" s="17"/>
      <c r="I478" s="13"/>
      <c r="J478" s="13"/>
      <c r="K478" s="13"/>
    </row>
    <row r="479" spans="2:11" x14ac:dyDescent="0.25">
      <c r="B479" s="178" t="s">
        <v>76</v>
      </c>
      <c r="C479" s="179"/>
      <c r="D479" s="179"/>
      <c r="E479" s="180"/>
      <c r="F479" s="9">
        <f t="shared" ref="F479" si="111">SUM(F481)</f>
        <v>200</v>
      </c>
      <c r="G479" s="9">
        <f t="shared" ref="G479:K479" si="112">SUM(G481)</f>
        <v>0</v>
      </c>
      <c r="H479" s="9">
        <f t="shared" si="112"/>
        <v>0</v>
      </c>
      <c r="I479" s="8">
        <f t="shared" si="112"/>
        <v>0</v>
      </c>
      <c r="J479" s="8">
        <f t="shared" si="112"/>
        <v>0</v>
      </c>
      <c r="K479" s="8">
        <f t="shared" si="112"/>
        <v>0</v>
      </c>
    </row>
    <row r="480" spans="2:11" x14ac:dyDescent="0.25">
      <c r="B480" s="39"/>
      <c r="C480" s="16"/>
      <c r="D480" s="16"/>
      <c r="E480" s="16"/>
      <c r="F480" s="17"/>
      <c r="G480" s="17"/>
      <c r="H480" s="17"/>
      <c r="I480" s="13"/>
      <c r="J480" s="13"/>
      <c r="K480" s="13"/>
    </row>
    <row r="481" spans="2:11" x14ac:dyDescent="0.25">
      <c r="B481" s="172" t="s">
        <v>87</v>
      </c>
      <c r="C481" s="16"/>
      <c r="D481" s="16"/>
      <c r="E481" s="7" t="s">
        <v>88</v>
      </c>
      <c r="F481" s="9">
        <f t="shared" ref="F481:K482" si="113">SUM(F482)</f>
        <v>200</v>
      </c>
      <c r="G481" s="9">
        <f t="shared" si="113"/>
        <v>0</v>
      </c>
      <c r="H481" s="9">
        <f t="shared" si="113"/>
        <v>0</v>
      </c>
      <c r="I481" s="8">
        <f t="shared" si="113"/>
        <v>0</v>
      </c>
      <c r="J481" s="8">
        <f t="shared" si="113"/>
        <v>0</v>
      </c>
      <c r="K481" s="8">
        <f t="shared" si="113"/>
        <v>0</v>
      </c>
    </row>
    <row r="482" spans="2:11" x14ac:dyDescent="0.25">
      <c r="B482" s="173"/>
      <c r="C482" s="7">
        <v>812</v>
      </c>
      <c r="D482" s="7"/>
      <c r="E482" s="7" t="s">
        <v>338</v>
      </c>
      <c r="F482" s="9">
        <f t="shared" si="113"/>
        <v>200</v>
      </c>
      <c r="G482" s="9">
        <f t="shared" si="113"/>
        <v>0</v>
      </c>
      <c r="H482" s="9">
        <f t="shared" si="113"/>
        <v>0</v>
      </c>
      <c r="I482" s="8">
        <f t="shared" si="113"/>
        <v>0</v>
      </c>
      <c r="J482" s="8">
        <f t="shared" si="113"/>
        <v>0</v>
      </c>
      <c r="K482" s="8">
        <f t="shared" si="113"/>
        <v>0</v>
      </c>
    </row>
    <row r="483" spans="2:11" x14ac:dyDescent="0.25">
      <c r="B483" s="174"/>
      <c r="C483" s="16">
        <v>812001</v>
      </c>
      <c r="D483" s="16">
        <v>41</v>
      </c>
      <c r="E483" s="16" t="s">
        <v>339</v>
      </c>
      <c r="F483" s="17">
        <v>200</v>
      </c>
      <c r="G483" s="17">
        <v>0</v>
      </c>
      <c r="H483" s="17">
        <v>0</v>
      </c>
      <c r="I483" s="13">
        <v>0</v>
      </c>
      <c r="J483" s="13">
        <v>0</v>
      </c>
      <c r="K483" s="13">
        <v>0</v>
      </c>
    </row>
    <row r="484" spans="2:11" x14ac:dyDescent="0.25">
      <c r="B484" s="39"/>
      <c r="C484" s="16"/>
      <c r="D484" s="16"/>
      <c r="E484" s="16"/>
      <c r="F484" s="17"/>
      <c r="G484" s="17"/>
      <c r="H484" s="17"/>
      <c r="I484" s="13"/>
      <c r="J484" s="13"/>
      <c r="K484" s="13"/>
    </row>
    <row r="485" spans="2:11" x14ac:dyDescent="0.25">
      <c r="B485" s="175" t="s">
        <v>340</v>
      </c>
      <c r="C485" s="175"/>
      <c r="D485" s="175"/>
      <c r="E485" s="175"/>
      <c r="F485" s="9">
        <f>SUM(F444+F442+F479)</f>
        <v>390980.78</v>
      </c>
      <c r="G485" s="9">
        <f>SUM(G444+G442+G479)</f>
        <v>409036.58999999997</v>
      </c>
      <c r="H485" s="9">
        <f>SUM(H444+H442+H479)</f>
        <v>350802.23</v>
      </c>
      <c r="I485" s="8">
        <f>SUM(I444+I442+I479)</f>
        <v>395922.1</v>
      </c>
      <c r="J485" s="8">
        <f>SUM(J444+J442)</f>
        <v>360047</v>
      </c>
      <c r="K485" s="8">
        <f>SUM(K444+K442)</f>
        <v>379880</v>
      </c>
    </row>
    <row r="486" spans="2:11" x14ac:dyDescent="0.25">
      <c r="G486" s="87"/>
    </row>
    <row r="487" spans="2:11" x14ac:dyDescent="0.25">
      <c r="G487" s="87"/>
    </row>
    <row r="488" spans="2:11" ht="18.75" x14ac:dyDescent="0.3">
      <c r="B488" s="176" t="s">
        <v>523</v>
      </c>
      <c r="C488" s="176"/>
      <c r="D488" s="176"/>
      <c r="E488" s="176"/>
      <c r="F488" s="56"/>
      <c r="G488" s="88"/>
      <c r="H488" s="56"/>
      <c r="I488" s="120">
        <v>395922</v>
      </c>
      <c r="J488" s="161"/>
      <c r="K488" s="56"/>
    </row>
    <row r="489" spans="2:11" x14ac:dyDescent="0.25">
      <c r="B489" s="54"/>
      <c r="C489" s="54"/>
      <c r="D489" s="54"/>
      <c r="E489" s="54"/>
      <c r="F489" s="54"/>
      <c r="G489" s="89"/>
      <c r="H489" s="54"/>
      <c r="I489" s="54"/>
      <c r="J489" s="54"/>
      <c r="K489" s="54"/>
    </row>
    <row r="490" spans="2:11" x14ac:dyDescent="0.25">
      <c r="B490" s="54"/>
      <c r="C490" s="54"/>
      <c r="D490" s="54"/>
      <c r="E490" s="54"/>
      <c r="F490" s="54"/>
      <c r="G490" s="89"/>
      <c r="H490" s="54"/>
      <c r="I490" s="54"/>
      <c r="J490" s="54"/>
      <c r="K490" s="54"/>
    </row>
    <row r="491" spans="2:11" ht="15.75" thickBot="1" x14ac:dyDescent="0.3">
      <c r="B491" s="54"/>
      <c r="C491" s="54"/>
      <c r="D491" s="54"/>
      <c r="E491" s="54"/>
      <c r="F491" s="54"/>
      <c r="G491" s="89"/>
      <c r="H491" s="54"/>
      <c r="I491" s="54"/>
      <c r="J491" s="54"/>
      <c r="K491" s="54"/>
    </row>
    <row r="492" spans="2:11" x14ac:dyDescent="0.25">
      <c r="B492" s="54"/>
      <c r="C492" s="54"/>
      <c r="D492" s="54"/>
      <c r="E492" s="162" t="s">
        <v>525</v>
      </c>
      <c r="F492" s="164" t="s">
        <v>341</v>
      </c>
      <c r="G492" s="166" t="s">
        <v>342</v>
      </c>
      <c r="H492" s="168" t="s">
        <v>343</v>
      </c>
      <c r="I492" s="54"/>
      <c r="J492" s="54"/>
      <c r="K492" s="54"/>
    </row>
    <row r="493" spans="2:11" x14ac:dyDescent="0.25">
      <c r="B493" s="54"/>
      <c r="C493" s="54"/>
      <c r="D493" s="54"/>
      <c r="E493" s="163"/>
      <c r="F493" s="165"/>
      <c r="G493" s="167"/>
      <c r="H493" s="169"/>
      <c r="I493" s="54"/>
      <c r="J493" s="54"/>
      <c r="K493" s="54"/>
    </row>
    <row r="494" spans="2:11" x14ac:dyDescent="0.25">
      <c r="B494" s="54"/>
      <c r="C494" s="54"/>
      <c r="D494" s="54"/>
      <c r="E494" s="55" t="s">
        <v>344</v>
      </c>
      <c r="F494" s="90">
        <v>417102</v>
      </c>
      <c r="G494" s="90">
        <v>390922</v>
      </c>
      <c r="H494" s="102">
        <f>SUM(F494-G494)</f>
        <v>26180</v>
      </c>
      <c r="I494" s="54"/>
      <c r="J494" s="54"/>
      <c r="K494" s="54"/>
    </row>
    <row r="495" spans="2:11" x14ac:dyDescent="0.25">
      <c r="B495" s="54"/>
      <c r="C495" s="54"/>
      <c r="D495" s="54"/>
      <c r="E495" s="55" t="s">
        <v>345</v>
      </c>
      <c r="F495" s="90">
        <v>0</v>
      </c>
      <c r="G495" s="90">
        <v>5000</v>
      </c>
      <c r="H495" s="102">
        <f>SUM(F495-G495)</f>
        <v>-5000</v>
      </c>
      <c r="I495" s="54"/>
      <c r="J495" s="54"/>
      <c r="K495" s="54"/>
    </row>
    <row r="496" spans="2:11" x14ac:dyDescent="0.25">
      <c r="B496" s="54"/>
      <c r="C496" s="54"/>
      <c r="D496" s="54"/>
      <c r="E496" s="55" t="s">
        <v>346</v>
      </c>
      <c r="F496" s="90">
        <v>5000</v>
      </c>
      <c r="G496" s="90">
        <v>0</v>
      </c>
      <c r="H496" s="102">
        <f>SUM(F496-G496)</f>
        <v>5000</v>
      </c>
      <c r="I496" s="54"/>
      <c r="J496" s="54"/>
      <c r="K496" s="54"/>
    </row>
    <row r="497" spans="2:11" ht="16.5" thickBot="1" x14ac:dyDescent="0.3">
      <c r="B497" s="54"/>
      <c r="C497" s="54"/>
      <c r="D497" s="54"/>
      <c r="E497" s="84" t="s">
        <v>347</v>
      </c>
      <c r="F497" s="91">
        <f>SUM(F494:F496)</f>
        <v>422102</v>
      </c>
      <c r="G497" s="91">
        <f>SUM(G494:G496)</f>
        <v>395922</v>
      </c>
      <c r="H497" s="85">
        <f>SUM(H494:H496)</f>
        <v>26180</v>
      </c>
      <c r="I497" s="54"/>
      <c r="J497" s="54"/>
      <c r="K497" s="54"/>
    </row>
    <row r="498" spans="2:11" x14ac:dyDescent="0.25">
      <c r="B498" s="54"/>
      <c r="C498" s="54"/>
      <c r="D498" s="54"/>
      <c r="E498" s="54"/>
      <c r="F498" s="54"/>
      <c r="G498" s="54"/>
      <c r="H498" s="54"/>
      <c r="I498" s="54"/>
      <c r="J498" s="54"/>
      <c r="K498" s="54"/>
    </row>
    <row r="499" spans="2:11" x14ac:dyDescent="0.25">
      <c r="B499" s="54"/>
      <c r="C499" s="54"/>
      <c r="D499" s="54"/>
      <c r="E499" s="54"/>
      <c r="F499" s="54"/>
      <c r="G499" s="54"/>
      <c r="H499" s="54"/>
      <c r="I499" s="54"/>
      <c r="J499" s="54"/>
      <c r="K499" s="54"/>
    </row>
    <row r="500" spans="2:11" ht="12" customHeight="1" x14ac:dyDescent="0.25">
      <c r="B500" s="54"/>
      <c r="C500" s="54"/>
      <c r="D500" s="54"/>
      <c r="E500" s="54"/>
      <c r="F500" s="54"/>
      <c r="G500" s="54"/>
      <c r="H500" s="54"/>
      <c r="I500" s="54"/>
      <c r="J500" s="54"/>
      <c r="K500" s="54"/>
    </row>
    <row r="501" spans="2:11" hidden="1" x14ac:dyDescent="0.25">
      <c r="B501" s="54"/>
      <c r="C501" s="54"/>
      <c r="D501" s="54"/>
      <c r="E501" s="54"/>
      <c r="F501" s="54"/>
      <c r="G501" s="54"/>
      <c r="H501" s="54"/>
      <c r="I501" s="54"/>
      <c r="J501" s="54"/>
      <c r="K501" s="54"/>
    </row>
    <row r="502" spans="2:11" hidden="1" x14ac:dyDescent="0.25">
      <c r="B502" s="54"/>
      <c r="C502" s="54"/>
      <c r="D502" s="54"/>
      <c r="E502" s="54"/>
      <c r="F502" s="54"/>
      <c r="G502" s="54"/>
      <c r="H502" s="54"/>
      <c r="I502" s="54"/>
      <c r="J502" s="54"/>
      <c r="K502" s="54"/>
    </row>
    <row r="503" spans="2:11" x14ac:dyDescent="0.25">
      <c r="B503" s="54" t="s">
        <v>524</v>
      </c>
      <c r="C503" s="86"/>
      <c r="D503" s="86"/>
      <c r="E503" s="54"/>
      <c r="F503" s="54"/>
      <c r="G503" s="54"/>
      <c r="H503" s="54"/>
      <c r="I503" s="54"/>
      <c r="J503" s="54"/>
      <c r="K503" s="54"/>
    </row>
    <row r="504" spans="2:11" x14ac:dyDescent="0.25">
      <c r="B504" s="54" t="s">
        <v>526</v>
      </c>
      <c r="C504" s="54"/>
      <c r="D504" s="54"/>
      <c r="E504" s="54"/>
      <c r="F504" s="54"/>
      <c r="G504" s="54"/>
      <c r="H504" s="54"/>
      <c r="I504" s="54"/>
      <c r="J504" s="54"/>
      <c r="K504" s="54"/>
    </row>
    <row r="505" spans="2:11" x14ac:dyDescent="0.25">
      <c r="B505" s="54" t="s">
        <v>527</v>
      </c>
      <c r="C505" s="54"/>
      <c r="D505" s="54"/>
      <c r="E505" s="54"/>
      <c r="F505" s="54"/>
      <c r="G505" s="54"/>
      <c r="H505" s="54"/>
      <c r="I505" s="54"/>
      <c r="J505" s="54"/>
      <c r="K505" s="54"/>
    </row>
    <row r="506" spans="2:11" x14ac:dyDescent="0.25">
      <c r="B506" s="54"/>
      <c r="C506" s="54"/>
      <c r="D506" s="54"/>
      <c r="E506" s="54" t="s">
        <v>348</v>
      </c>
      <c r="F506" s="54"/>
      <c r="G506" s="54"/>
      <c r="H506" s="54"/>
      <c r="I506" s="54"/>
      <c r="J506" s="54"/>
      <c r="K506" s="54"/>
    </row>
    <row r="507" spans="2:11" x14ac:dyDescent="0.25">
      <c r="B507" s="54" t="s">
        <v>528</v>
      </c>
      <c r="C507" s="54"/>
      <c r="D507" s="54"/>
      <c r="E507" s="54"/>
      <c r="F507" s="54"/>
      <c r="G507" s="54"/>
      <c r="H507" s="54"/>
      <c r="I507" s="54"/>
      <c r="J507" s="54"/>
      <c r="K507" s="54"/>
    </row>
    <row r="508" spans="2:11" x14ac:dyDescent="0.25">
      <c r="B508" s="54"/>
      <c r="C508" s="54"/>
      <c r="D508" s="54"/>
      <c r="E508" s="54"/>
      <c r="F508" s="54"/>
      <c r="G508" s="54"/>
      <c r="H508" s="54"/>
      <c r="I508" s="54"/>
      <c r="J508" s="54"/>
      <c r="K508" s="54"/>
    </row>
    <row r="509" spans="2:11" x14ac:dyDescent="0.25">
      <c r="B509" s="54" t="s">
        <v>349</v>
      </c>
      <c r="C509" s="54"/>
      <c r="D509" s="54"/>
      <c r="E509" s="54"/>
      <c r="F509" s="54" t="s">
        <v>350</v>
      </c>
      <c r="G509" s="54"/>
      <c r="H509" s="54"/>
      <c r="I509" s="54"/>
      <c r="J509" s="54"/>
      <c r="K509" s="54"/>
    </row>
    <row r="510" spans="2:11" x14ac:dyDescent="0.25">
      <c r="B510" s="54"/>
      <c r="C510" s="54"/>
      <c r="D510" s="54"/>
      <c r="E510" s="54"/>
      <c r="F510" s="54" t="s">
        <v>351</v>
      </c>
      <c r="G510" s="54"/>
      <c r="H510" s="54"/>
      <c r="I510" s="54"/>
      <c r="J510" s="54"/>
      <c r="K510" s="54"/>
    </row>
    <row r="511" spans="2:11" x14ac:dyDescent="0.25">
      <c r="B511" s="54"/>
      <c r="C511" s="54"/>
      <c r="D511" s="54"/>
      <c r="E511" s="54"/>
      <c r="F511" s="54"/>
      <c r="G511" s="54"/>
      <c r="H511" s="54"/>
      <c r="I511" s="54"/>
      <c r="J511" s="54"/>
      <c r="K511" s="54"/>
    </row>
  </sheetData>
  <mergeCells count="34">
    <mergeCell ref="B344:B360"/>
    <mergeCell ref="B435:E435"/>
    <mergeCell ref="B13:B40"/>
    <mergeCell ref="B2:B4"/>
    <mergeCell ref="C2:C4"/>
    <mergeCell ref="D2:D4"/>
    <mergeCell ref="E2:E4"/>
    <mergeCell ref="B171:B173"/>
    <mergeCell ref="B163:B170"/>
    <mergeCell ref="B118:B145"/>
    <mergeCell ref="B115:B117"/>
    <mergeCell ref="B146:B152"/>
    <mergeCell ref="B153:B162"/>
    <mergeCell ref="B428:B429"/>
    <mergeCell ref="H2:H4"/>
    <mergeCell ref="I2:I4"/>
    <mergeCell ref="J2:J4"/>
    <mergeCell ref="K2:K4"/>
    <mergeCell ref="C5:K7"/>
    <mergeCell ref="F2:F4"/>
    <mergeCell ref="G2:G4"/>
    <mergeCell ref="B450:B457"/>
    <mergeCell ref="B481:B483"/>
    <mergeCell ref="B485:E485"/>
    <mergeCell ref="B488:E488"/>
    <mergeCell ref="B474:B477"/>
    <mergeCell ref="B458:B462"/>
    <mergeCell ref="B479:E479"/>
    <mergeCell ref="B470:B473"/>
    <mergeCell ref="I488:J488"/>
    <mergeCell ref="E492:E493"/>
    <mergeCell ref="F492:F493"/>
    <mergeCell ref="G492:G493"/>
    <mergeCell ref="H492:H493"/>
  </mergeCells>
  <pageMargins left="3.937007874015748E-2" right="3.937007874015748E-2" top="0.15748031496062992" bottom="0.15748031496062992" header="0.11811023622047245" footer="0.1181102362204724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Príjmy</vt:lpstr>
      <vt:lpstr>Výdavky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2017-01-27T07:24:34Z</cp:lastPrinted>
  <dcterms:created xsi:type="dcterms:W3CDTF">2015-10-27T11:21:48Z</dcterms:created>
  <dcterms:modified xsi:type="dcterms:W3CDTF">2017-02-23T10:19:20Z</dcterms:modified>
</cp:coreProperties>
</file>